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https://d.docs.live.net/cf104b4fd97759eb/Old Website/FY16 NOFA Docs/"/>
    </mc:Choice>
  </mc:AlternateContent>
  <bookViews>
    <workbookView xWindow="0" yWindow="0" windowWidth="20490" windowHeight="7530" xr2:uid="{00000000-000D-0000-FFFF-FFFF00000000}"/>
  </bookViews>
  <sheets>
    <sheet name="FY 2016 GIW" sheetId="1" r:id="rId1"/>
    <sheet name="Rental Assistance Worksheet" sheetId="2" r:id="rId2"/>
  </sheets>
  <definedNames>
    <definedName name="_xlnm._FilterDatabase" localSheetId="0" hidden="1">'FY 2016 GIW'!$A$8:$BB$8</definedName>
    <definedName name="F" localSheetId="1">#REF!</definedName>
    <definedName name="F">#REF!</definedName>
    <definedName name="_xlnm.Print_Area" localSheetId="0">'FY 2016 GIW'!$A$2:$BB$8</definedName>
    <definedName name="_xlnm.Print_Titles" localSheetId="0">'FY 2016 GIW'!$8:$8</definedName>
  </definedNames>
  <calcPr calcId="171027"/>
</workbook>
</file>

<file path=xl/calcChain.xml><?xml version="1.0" encoding="utf-8"?>
<calcChain xmlns="http://schemas.openxmlformats.org/spreadsheetml/2006/main">
  <c r="DJ32" i="1" l="1"/>
  <c r="DI32" i="1" s="1"/>
  <c r="AT32" i="1"/>
  <c r="AQ32" i="1"/>
  <c r="DG32" i="1" s="1"/>
  <c r="AP32" i="1"/>
  <c r="Y32" i="1"/>
  <c r="X32" i="1"/>
  <c r="DJ31" i="1"/>
  <c r="DI31" i="1" s="1"/>
  <c r="AT31" i="1"/>
  <c r="AQ31" i="1"/>
  <c r="DG31" i="1" s="1"/>
  <c r="AP31" i="1"/>
  <c r="Y31" i="1"/>
  <c r="X31" i="1"/>
  <c r="DJ30" i="1"/>
  <c r="DI30" i="1" s="1"/>
  <c r="AT30" i="1"/>
  <c r="AQ30" i="1"/>
  <c r="DG30" i="1" s="1"/>
  <c r="AP30" i="1"/>
  <c r="Y30" i="1"/>
  <c r="X30" i="1"/>
  <c r="DJ29" i="1"/>
  <c r="DI29" i="1" s="1"/>
  <c r="AT29" i="1"/>
  <c r="AQ29" i="1"/>
  <c r="DG29" i="1" s="1"/>
  <c r="AP29" i="1"/>
  <c r="Y29" i="1"/>
  <c r="X29" i="1"/>
  <c r="DJ28" i="1"/>
  <c r="DI28" i="1" s="1"/>
  <c r="AT28" i="1"/>
  <c r="AQ28" i="1"/>
  <c r="DG28" i="1" s="1"/>
  <c r="AP28" i="1"/>
  <c r="Y28" i="1"/>
  <c r="X28" i="1"/>
  <c r="DJ27" i="1"/>
  <c r="DI27" i="1" s="1"/>
  <c r="AT27" i="1"/>
  <c r="AQ27" i="1"/>
  <c r="DG27" i="1" s="1"/>
  <c r="AP27" i="1"/>
  <c r="Y27" i="1"/>
  <c r="X27" i="1"/>
  <c r="DJ26" i="1"/>
  <c r="DI26" i="1" s="1"/>
  <c r="AT26" i="1"/>
  <c r="AQ26" i="1"/>
  <c r="DG26" i="1" s="1"/>
  <c r="AP26" i="1"/>
  <c r="Y26" i="1"/>
  <c r="X26" i="1"/>
  <c r="DJ25" i="1"/>
  <c r="DI25" i="1" s="1"/>
  <c r="AT25" i="1"/>
  <c r="AQ25" i="1"/>
  <c r="DG25" i="1" s="1"/>
  <c r="AP25" i="1"/>
  <c r="Y25" i="1"/>
  <c r="X25" i="1"/>
  <c r="DJ24" i="1"/>
  <c r="DI24" i="1" s="1"/>
  <c r="AT24" i="1"/>
  <c r="AQ24" i="1"/>
  <c r="DG24" i="1" s="1"/>
  <c r="AP24" i="1"/>
  <c r="Y24" i="1"/>
  <c r="X24" i="1"/>
  <c r="DJ23" i="1"/>
  <c r="DI23" i="1" s="1"/>
  <c r="AT23" i="1"/>
  <c r="AQ23" i="1"/>
  <c r="DG23" i="1" s="1"/>
  <c r="AP23" i="1"/>
  <c r="Y23" i="1"/>
  <c r="X23" i="1"/>
  <c r="DJ22" i="1"/>
  <c r="DI22" i="1" s="1"/>
  <c r="AT22" i="1"/>
  <c r="AQ22" i="1"/>
  <c r="DG22" i="1" s="1"/>
  <c r="AP22" i="1"/>
  <c r="Y22" i="1"/>
  <c r="X22" i="1"/>
  <c r="DJ21" i="1"/>
  <c r="DI21" i="1" s="1"/>
  <c r="AT21" i="1"/>
  <c r="AQ21" i="1"/>
  <c r="DG21" i="1" s="1"/>
  <c r="AP21" i="1"/>
  <c r="Y21" i="1"/>
  <c r="X21" i="1"/>
  <c r="DJ20" i="1"/>
  <c r="DI20" i="1" s="1"/>
  <c r="AT20" i="1" s="1"/>
  <c r="AU20" i="1" s="1"/>
  <c r="AQ20" i="1"/>
  <c r="DG20" i="1" s="1"/>
  <c r="AP20" i="1"/>
  <c r="Y20" i="1"/>
  <c r="X20" i="1"/>
  <c r="DJ19" i="1"/>
  <c r="DI19" i="1" s="1"/>
  <c r="AT19" i="1" s="1"/>
  <c r="AU19" i="1" s="1"/>
  <c r="DH19" i="1"/>
  <c r="AQ19" i="1"/>
  <c r="DG19" i="1" s="1"/>
  <c r="AP19" i="1"/>
  <c r="Y19" i="1"/>
  <c r="X19" i="1"/>
  <c r="DJ18" i="1"/>
  <c r="DI18" i="1" s="1"/>
  <c r="AT18" i="1" s="1"/>
  <c r="AQ18" i="1"/>
  <c r="DG18" i="1" s="1"/>
  <c r="AP18" i="1"/>
  <c r="Y18" i="1"/>
  <c r="X18" i="1"/>
  <c r="DJ17" i="1"/>
  <c r="DI17" i="1" s="1"/>
  <c r="AT17" i="1" s="1"/>
  <c r="AU17" i="1" s="1"/>
  <c r="AQ17" i="1"/>
  <c r="DG17" i="1" s="1"/>
  <c r="AP17" i="1"/>
  <c r="Y17" i="1"/>
  <c r="X17" i="1"/>
  <c r="DJ16" i="1"/>
  <c r="DI16" i="1" s="1"/>
  <c r="AT16" i="1" s="1"/>
  <c r="AQ16" i="1"/>
  <c r="DG16" i="1" s="1"/>
  <c r="AP16" i="1"/>
  <c r="Y16" i="1"/>
  <c r="X16" i="1"/>
  <c r="DJ15" i="1"/>
  <c r="DI15" i="1" s="1"/>
  <c r="AT15" i="1" s="1"/>
  <c r="AU15" i="1" s="1"/>
  <c r="AQ15" i="1"/>
  <c r="DG15" i="1" s="1"/>
  <c r="AP15" i="1"/>
  <c r="Y15" i="1"/>
  <c r="X15" i="1"/>
  <c r="DJ14" i="1"/>
  <c r="DI14" i="1" s="1"/>
  <c r="AT14" i="1" s="1"/>
  <c r="AQ14" i="1"/>
  <c r="DG14" i="1" s="1"/>
  <c r="AP14" i="1"/>
  <c r="Y14" i="1"/>
  <c r="X14" i="1"/>
  <c r="DJ13" i="1"/>
  <c r="DI13" i="1" s="1"/>
  <c r="AT13" i="1" s="1"/>
  <c r="AQ13" i="1"/>
  <c r="DG13" i="1" s="1"/>
  <c r="AP13" i="1"/>
  <c r="Y13" i="1"/>
  <c r="X13" i="1"/>
  <c r="DJ12" i="1"/>
  <c r="DI12" i="1" s="1"/>
  <c r="AT12" i="1" s="1"/>
  <c r="AU12" i="1" s="1"/>
  <c r="AQ12" i="1"/>
  <c r="DG12" i="1" s="1"/>
  <c r="AP12" i="1"/>
  <c r="Y12" i="1"/>
  <c r="X12" i="1"/>
  <c r="DJ11" i="1"/>
  <c r="DI11" i="1" s="1"/>
  <c r="AT11" i="1" s="1"/>
  <c r="DH11" i="1"/>
  <c r="AQ11" i="1"/>
  <c r="DG11" i="1" s="1"/>
  <c r="AP11" i="1"/>
  <c r="Y11" i="1"/>
  <c r="X11" i="1"/>
  <c r="DJ10" i="1"/>
  <c r="DI10" i="1" s="1"/>
  <c r="AT10" i="1" s="1"/>
  <c r="AU10" i="1" s="1"/>
  <c r="DG10" i="1"/>
  <c r="AQ10" i="1"/>
  <c r="AP10" i="1"/>
  <c r="Y10" i="1"/>
  <c r="X10" i="1"/>
  <c r="DJ9" i="1"/>
  <c r="DI9" i="1"/>
  <c r="AT9" i="1" s="1"/>
  <c r="DH9" i="1"/>
  <c r="AQ9" i="1"/>
  <c r="DG9" i="1" s="1"/>
  <c r="AP9" i="1"/>
  <c r="Y9" i="1"/>
  <c r="X9" i="1"/>
  <c r="C3" i="1"/>
  <c r="C2" i="1"/>
  <c r="C4" i="1"/>
  <c r="DH31" i="1" l="1"/>
  <c r="AU13" i="1"/>
  <c r="AU16" i="1"/>
  <c r="AU9" i="1"/>
  <c r="AU11" i="1"/>
  <c r="DH15" i="1"/>
  <c r="AU21" i="1"/>
  <c r="AU23" i="1"/>
  <c r="AU25" i="1"/>
  <c r="AU27" i="1"/>
  <c r="AU29" i="1"/>
  <c r="AU31" i="1"/>
  <c r="AU14" i="1"/>
  <c r="DH17" i="1"/>
  <c r="AU18" i="1"/>
  <c r="DH21" i="1"/>
  <c r="AU22" i="1"/>
  <c r="DH23" i="1"/>
  <c r="AU24" i="1"/>
  <c r="DH25" i="1"/>
  <c r="AU26" i="1"/>
  <c r="DH27" i="1"/>
  <c r="AU28" i="1"/>
  <c r="DH29" i="1"/>
  <c r="AU30" i="1"/>
  <c r="AU32" i="1"/>
  <c r="I4" i="1" s="1"/>
  <c r="DH13" i="1"/>
  <c r="DH10" i="1"/>
  <c r="DH12" i="1"/>
  <c r="DH14" i="1"/>
  <c r="DH16" i="1"/>
  <c r="DH18" i="1"/>
  <c r="DH20" i="1"/>
  <c r="DH22" i="1"/>
  <c r="DH24" i="1"/>
  <c r="DH26" i="1"/>
  <c r="DH28" i="1"/>
  <c r="DH30" i="1"/>
  <c r="DH32" i="1"/>
  <c r="D255" i="2" l="1"/>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80" i="2" l="1"/>
  <c r="J180" i="2"/>
  <c r="J105" i="2"/>
  <c r="J130" i="2"/>
  <c r="J230" i="2"/>
  <c r="J255" i="2"/>
  <c r="J30" i="2"/>
  <c r="J55" i="2"/>
  <c r="J155" i="2"/>
  <c r="J205" i="2"/>
  <c r="D7" i="2" l="1"/>
</calcChain>
</file>

<file path=xl/sharedStrings.xml><?xml version="1.0" encoding="utf-8"?>
<sst xmlns="http://schemas.openxmlformats.org/spreadsheetml/2006/main" count="706" uniqueCount="130">
  <si>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</si>
  <si>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</si>
  <si>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</si>
  <si>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</si>
  <si>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</si>
  <si>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</si>
  <si>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</si>
  <si>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</si>
  <si>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</si>
  <si>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</si>
  <si>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</si>
  <si>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</si>
  <si>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</si>
  <si>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</si>
  <si>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</si>
  <si>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</si>
  <si>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</si>
  <si>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</si>
  <si>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</si>
  <si>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</si>
  <si>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</si>
  <si>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</si>
  <si>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</si>
  <si>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</si>
  <si>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</si>
  <si>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</si>
  <si>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</si>
  <si>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</si>
  <si>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</si>
  <si>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</si>
  <si>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</si>
  <si>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</si>
  <si>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</si>
  <si>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</si>
  <si>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</si>
  <si>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</si>
  <si>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</si>
  <si>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</si>
  <si>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</si>
  <si>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</si>
  <si>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</si>
  <si>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</si>
  <si>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</si>
  <si>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</si>
  <si>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</si>
  <si>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</si>
  <si>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</si>
  <si>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</si>
  <si>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</si>
  <si>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</si>
  <si>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</si>
  <si>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</si>
  <si>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</si>
  <si>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</si>
  <si>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</si>
  <si>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</si>
  <si>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</si>
  <si>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</si>
  <si>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</si>
  <si>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</si>
  <si>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</si>
  <si>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</si>
  <si>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</si>
  <si>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</si>
  <si>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</si>
  <si>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</si>
  <si>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</si>
  <si>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</si>
  <si>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</si>
  <si>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</si>
  <si>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</si>
  <si>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</si>
  <si>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</si>
  <si>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</si>
  <si>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</si>
  <si>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</si>
  <si>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</si>
  <si>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</si>
  <si>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</si>
  <si>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</si>
  <si>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</si>
  <si>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</si>
  <si>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</si>
  <si>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</si>
  <si>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</si>
  <si>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</si>
  <si>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</si>
  <si>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</si>
  <si>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</si>
  <si>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</si>
  <si>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</si>
  <si>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TH</t>
  </si>
  <si>
    <t>Shelter Plus Care</t>
  </si>
  <si>
    <t>Buffalo</t>
  </si>
  <si>
    <t>NY-511</t>
  </si>
  <si>
    <t>Fairview Recovery Services ,Inc</t>
  </si>
  <si>
    <t>Fairview Recovery Services, 25 Units</t>
  </si>
  <si>
    <t>NY0547L2C111508</t>
  </si>
  <si>
    <t>Binghamton, Union Town/Broome, Otsego, Chenango, Delaware, Cortland Counties CoC</t>
  </si>
  <si>
    <t>YWCA of Binghamton/Broome County</t>
  </si>
  <si>
    <t>Outreach and Retention</t>
  </si>
  <si>
    <t>NY0548L2C111508</t>
  </si>
  <si>
    <t>Intensive Independent Living Program</t>
  </si>
  <si>
    <t>NY0549L2C111508</t>
  </si>
  <si>
    <t>NY0582L2C111507</t>
  </si>
  <si>
    <t>Supportive House Program Men's</t>
  </si>
  <si>
    <t>NY0583L2C111507</t>
  </si>
  <si>
    <t>Supportive Housing Program Women</t>
  </si>
  <si>
    <t>NY0704L2C111506</t>
  </si>
  <si>
    <t>Binghamton Housing Authority</t>
  </si>
  <si>
    <t>BHA/OFB  Project Renewal</t>
  </si>
  <si>
    <t>NY0705L2C111506</t>
  </si>
  <si>
    <t xml:space="preserve">Volunteers of America of Western New York, Inc. </t>
  </si>
  <si>
    <t>VOAWNY Permanent Supportive Housing in Binghamton, NY</t>
  </si>
  <si>
    <t>NY0774L2C111503</t>
  </si>
  <si>
    <t>VOAWNY Permanent Supportive Housing for Chronically Homeless in Binghamton, NY</t>
  </si>
  <si>
    <t>NY0775L2C111503</t>
  </si>
  <si>
    <t>BHA/Lisle Ave Project Renewal</t>
  </si>
  <si>
    <t>NY0872L2C111504</t>
  </si>
  <si>
    <t>City of Norwich Housing Authority</t>
  </si>
  <si>
    <t>NH Shelter Plus Care 1</t>
  </si>
  <si>
    <t>NY0905L2C111502</t>
  </si>
  <si>
    <t>NY0972L2C111502</t>
  </si>
  <si>
    <t>Is this a rental assistance project that requested Actual Rent or FMR amounts in FY 2015?</t>
  </si>
  <si>
    <t>Are you requesting Admin Costs that exceed FY 2015 award?</t>
  </si>
  <si>
    <t>Yes</t>
  </si>
  <si>
    <t>Contract changed to YWCA of Binghamton</t>
  </si>
  <si>
    <t>Coalition for the Homeless of the Southern of NY INC.</t>
  </si>
  <si>
    <t>Rental Assistance-PRA</t>
  </si>
  <si>
    <t>May reallocate depending on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</si>
</sst>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7">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14" fontId="26" fillId="0" borderId="15" xfId="0" applyNumberFormat="1"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xr:uid="{00000000-0005-0000-0000-000001000000}"/>
    <cellStyle name="Currency 3" xfId="2" xr:uid="{00000000-0005-0000-0000-000002000000}"/>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 5" xfId="8" xr:uid="{00000000-0005-0000-0000-000009000000}"/>
    <cellStyle name="Normal 5 2" xfId="9" xr:uid="{00000000-0005-0000-0000-00000A000000}"/>
    <cellStyle name="Normal 6" xfId="10" xr:uid="{00000000-0005-0000-0000-00000B000000}"/>
    <cellStyle name="Normal 7" xfId="11" xr:uid="{00000000-0005-0000-0000-00000C000000}"/>
    <cellStyle name="Normal_GIW Master Data" xfId="13" xr:uid="{00000000-0005-0000-0000-00000D000000}"/>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32"/>
  <sheetViews>
    <sheetView tabSelected="1" zoomScaleNormal="100" workbookViewId="0">
      <pane xSplit="4" ySplit="8" topLeftCell="E9" activePane="bottomRight" state="frozen"/>
      <selection activeCell="F4" sqref="F4"/>
      <selection pane="topRight" activeCell="F4" sqref="F4"/>
      <selection pane="bottomLeft" activeCell="F4" sqref="F4"/>
      <selection pane="bottomRight" activeCell="D16" sqref="D16"/>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5703125" style="14" bestFit="1" customWidth="1"/>
    <col min="10" max="13" width="13" style="14" customWidth="1"/>
    <col min="14" max="14" width="10.28515625" style="14" customWidth="1"/>
    <col min="15" max="15" width="14.28515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28515625" style="13" bestFit="1" customWidth="1"/>
    <col min="34" max="41" width="8.5703125" style="15" customWidth="1"/>
    <col min="42" max="42" width="8.5703125" style="16" customWidth="1"/>
    <col min="43" max="43" width="18" style="16" bestFit="1" customWidth="1"/>
    <col min="44" max="44" width="17.7109375" style="16" bestFit="1" customWidth="1"/>
    <col min="45" max="46" width="17.7109375" style="13" bestFit="1" customWidth="1"/>
    <col min="47" max="47" width="14.5703125" style="13" bestFit="1" customWidth="1"/>
    <col min="48" max="48" width="17.28515625" style="13" bestFit="1" customWidth="1"/>
    <col min="49" max="49" width="28.28515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5">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35" t="s">
        <v>0</v>
      </c>
      <c r="B2" s="52" t="s">
        <v>1</v>
      </c>
      <c r="C2" s="138" t="str">
        <f t="shared" ref="C2" ca="1" si="0">INDIRECT("$DD$9")</f>
        <v>Buffalo</v>
      </c>
      <c r="D2" s="138"/>
      <c r="E2" s="138"/>
      <c r="F2" s="140" t="s">
        <v>5</v>
      </c>
      <c r="G2" s="143" t="s">
        <v>6</v>
      </c>
      <c r="H2" s="144"/>
      <c r="I2" s="149" t="s">
        <v>127</v>
      </c>
      <c r="J2" s="150"/>
      <c r="K2" s="151"/>
      <c r="L2" s="129" t="s">
        <v>81</v>
      </c>
      <c r="M2" s="130"/>
      <c r="N2" s="130"/>
      <c r="O2" s="130"/>
      <c r="P2" s="130"/>
      <c r="Q2" s="130"/>
      <c r="R2" s="130"/>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36"/>
      <c r="B3" s="53" t="s">
        <v>2</v>
      </c>
      <c r="C3" s="158" t="str">
        <f t="shared" ref="C3" ca="1" si="1">INDIRECT("$DE$9")</f>
        <v>NY-511</v>
      </c>
      <c r="D3" s="158"/>
      <c r="E3" s="158"/>
      <c r="F3" s="141"/>
      <c r="G3" s="145" t="s">
        <v>82</v>
      </c>
      <c r="H3" s="146"/>
      <c r="I3" s="152" t="s">
        <v>125</v>
      </c>
      <c r="J3" s="153"/>
      <c r="K3" s="154"/>
      <c r="T3" s="4"/>
      <c r="U3" s="4"/>
      <c r="V3" s="4"/>
      <c r="W3" s="4"/>
      <c r="X3" s="4"/>
      <c r="Y3" s="4"/>
      <c r="Z3" s="3"/>
    </row>
    <row r="4" spans="1:114" s="1" customFormat="1" ht="34.5" customHeight="1" thickBot="1" x14ac:dyDescent="0.3">
      <c r="A4" s="137"/>
      <c r="B4" s="54" t="s">
        <v>4</v>
      </c>
      <c r="C4" s="139" t="str">
        <f t="shared" ref="C4" ca="1" si="2">INDIRECT("$DF$9")</f>
        <v>Binghamton, Union Town/Broome, Otsego, Chenango, Delaware, Cortland Counties CoC</v>
      </c>
      <c r="D4" s="139"/>
      <c r="E4" s="139"/>
      <c r="F4" s="142"/>
      <c r="G4" s="147" t="s">
        <v>3</v>
      </c>
      <c r="H4" s="148"/>
      <c r="I4" s="155">
        <f>SUM($AU$9:$AU$1000)</f>
        <v>1488791</v>
      </c>
      <c r="J4" s="156"/>
      <c r="K4" s="157"/>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5">
      <c r="A6" s="118" t="s">
        <v>7</v>
      </c>
      <c r="B6" s="119"/>
      <c r="C6" s="119"/>
      <c r="D6" s="119"/>
      <c r="E6" s="119"/>
      <c r="F6" s="119"/>
      <c r="G6" s="119"/>
      <c r="H6" s="120"/>
      <c r="I6" s="126" t="s">
        <v>8</v>
      </c>
      <c r="J6" s="127"/>
      <c r="K6" s="127"/>
      <c r="L6" s="127"/>
      <c r="M6" s="127"/>
      <c r="N6" s="127"/>
      <c r="O6" s="127"/>
      <c r="P6" s="127"/>
      <c r="Q6" s="127"/>
      <c r="R6" s="127"/>
      <c r="S6" s="127"/>
      <c r="T6" s="127"/>
      <c r="U6" s="127"/>
      <c r="V6" s="127"/>
      <c r="W6" s="127"/>
      <c r="X6" s="127"/>
      <c r="Y6" s="127"/>
      <c r="Z6" s="127"/>
      <c r="AA6" s="127"/>
      <c r="AB6" s="128"/>
      <c r="AC6" s="132" t="s">
        <v>83</v>
      </c>
      <c r="AD6" s="133"/>
      <c r="AE6" s="133"/>
      <c r="AF6" s="133"/>
      <c r="AG6" s="133"/>
      <c r="AH6" s="133"/>
      <c r="AI6" s="133"/>
      <c r="AJ6" s="133"/>
      <c r="AK6" s="133"/>
      <c r="AL6" s="133"/>
      <c r="AM6" s="133"/>
      <c r="AN6" s="133"/>
      <c r="AO6" s="133"/>
      <c r="AP6" s="133"/>
      <c r="AQ6" s="133"/>
      <c r="AR6" s="133"/>
      <c r="AS6" s="133"/>
      <c r="AT6" s="133"/>
      <c r="AU6" s="133"/>
      <c r="AV6" s="133"/>
      <c r="AW6" s="133"/>
      <c r="AX6" s="133"/>
      <c r="AY6" s="134"/>
      <c r="AZ6" s="112" t="s">
        <v>78</v>
      </c>
      <c r="BA6" s="113"/>
      <c r="BB6" s="114"/>
    </row>
    <row r="7" spans="1:114" s="11" customFormat="1" ht="21" customHeight="1" thickBot="1" x14ac:dyDescent="0.5">
      <c r="A7" s="121"/>
      <c r="B7" s="116"/>
      <c r="C7" s="116"/>
      <c r="D7" s="116"/>
      <c r="E7" s="116"/>
      <c r="F7" s="116"/>
      <c r="G7" s="116"/>
      <c r="H7" s="117"/>
      <c r="I7" s="122" t="s">
        <v>9</v>
      </c>
      <c r="J7" s="123"/>
      <c r="K7" s="123"/>
      <c r="L7" s="123"/>
      <c r="M7" s="123"/>
      <c r="N7" s="123"/>
      <c r="O7" s="124"/>
      <c r="P7" s="125" t="s">
        <v>70</v>
      </c>
      <c r="Q7" s="123"/>
      <c r="R7" s="123"/>
      <c r="S7" s="123"/>
      <c r="T7" s="123"/>
      <c r="U7" s="123"/>
      <c r="V7" s="123"/>
      <c r="W7" s="123"/>
      <c r="X7" s="123"/>
      <c r="Y7" s="124"/>
      <c r="Z7" s="121" t="s">
        <v>10</v>
      </c>
      <c r="AA7" s="116"/>
      <c r="AB7" s="117"/>
      <c r="AC7" s="115" t="s">
        <v>11</v>
      </c>
      <c r="AD7" s="116"/>
      <c r="AE7" s="116"/>
      <c r="AF7" s="116"/>
      <c r="AG7" s="116"/>
      <c r="AH7" s="116"/>
      <c r="AI7" s="116"/>
      <c r="AJ7" s="116"/>
      <c r="AK7" s="116"/>
      <c r="AL7" s="116"/>
      <c r="AM7" s="116"/>
      <c r="AN7" s="116"/>
      <c r="AO7" s="116"/>
      <c r="AP7" s="116"/>
      <c r="AQ7" s="116"/>
      <c r="AR7" s="116"/>
      <c r="AS7" s="116"/>
      <c r="AT7" s="116"/>
      <c r="AU7" s="131"/>
      <c r="AV7" s="121" t="s">
        <v>12</v>
      </c>
      <c r="AW7" s="116"/>
      <c r="AX7" s="116"/>
      <c r="AY7" s="117"/>
      <c r="AZ7" s="115"/>
      <c r="BA7" s="116"/>
      <c r="BB7" s="117"/>
    </row>
    <row r="8" spans="1:114" s="12" customFormat="1" ht="79.150000000000006" thickBot="1" x14ac:dyDescent="0.5">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123</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124</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x14ac:dyDescent="0.25">
      <c r="A9" s="80">
        <v>1</v>
      </c>
      <c r="B9" s="81" t="s">
        <v>95</v>
      </c>
      <c r="C9" s="81" t="s">
        <v>96</v>
      </c>
      <c r="D9" s="82" t="s">
        <v>97</v>
      </c>
      <c r="E9" s="82">
        <v>1</v>
      </c>
      <c r="F9" s="83">
        <v>43100</v>
      </c>
      <c r="G9" s="84" t="s">
        <v>87</v>
      </c>
      <c r="H9" s="85" t="s">
        <v>88</v>
      </c>
      <c r="I9" s="86">
        <v>0</v>
      </c>
      <c r="J9" s="87">
        <v>0</v>
      </c>
      <c r="K9" s="87">
        <v>197820</v>
      </c>
      <c r="L9" s="87">
        <v>0</v>
      </c>
      <c r="M9" s="87">
        <v>0</v>
      </c>
      <c r="N9" s="87">
        <v>0</v>
      </c>
      <c r="O9" s="86">
        <v>6446</v>
      </c>
      <c r="P9" s="88">
        <v>0</v>
      </c>
      <c r="Q9" s="89">
        <v>0</v>
      </c>
      <c r="R9" s="89">
        <v>18</v>
      </c>
      <c r="S9" s="89">
        <v>3</v>
      </c>
      <c r="T9" s="89">
        <v>4</v>
      </c>
      <c r="U9" s="89">
        <v>0</v>
      </c>
      <c r="V9" s="89">
        <v>0</v>
      </c>
      <c r="W9" s="89">
        <v>0</v>
      </c>
      <c r="X9" s="90">
        <f t="shared" ref="X9:X32" si="3">SUM(P9:W9)</f>
        <v>25</v>
      </c>
      <c r="Y9" s="91">
        <f t="shared" ref="Y9:Y32" si="4">SUM(I9:O9)</f>
        <v>204266</v>
      </c>
      <c r="Z9" s="92"/>
      <c r="AA9" s="82"/>
      <c r="AB9" s="93" t="s">
        <v>89</v>
      </c>
      <c r="AC9" s="94">
        <v>0</v>
      </c>
      <c r="AD9" s="95">
        <v>197820</v>
      </c>
      <c r="AE9" s="95">
        <v>0</v>
      </c>
      <c r="AF9" s="95">
        <v>0</v>
      </c>
      <c r="AG9" s="95">
        <v>0</v>
      </c>
      <c r="AH9" s="96">
        <v>0</v>
      </c>
      <c r="AI9" s="97">
        <v>0</v>
      </c>
      <c r="AJ9" s="97">
        <v>18</v>
      </c>
      <c r="AK9" s="97">
        <v>3</v>
      </c>
      <c r="AL9" s="97">
        <v>4</v>
      </c>
      <c r="AM9" s="97">
        <v>0</v>
      </c>
      <c r="AN9" s="97">
        <v>0</v>
      </c>
      <c r="AO9" s="97">
        <v>0</v>
      </c>
      <c r="AP9" s="98">
        <f t="shared" ref="AP9:AP32" si="5">SUM(AH9:AO9)</f>
        <v>25</v>
      </c>
      <c r="AQ9" s="99">
        <f t="shared" ref="AQ9:AQ32" si="6">SUM(AC9:AG9)</f>
        <v>197820</v>
      </c>
      <c r="AR9" s="100" t="s">
        <v>13</v>
      </c>
      <c r="AS9" s="95"/>
      <c r="AT9" s="101">
        <f t="shared" ref="AT9:AT32" si="7">IF(G9="CoC", DI9, IF(G9="S+C", DG9, IF(G9="SHP", DH9, 0)))</f>
        <v>6446</v>
      </c>
      <c r="AU9" s="102">
        <f t="shared" ref="AU9:AU32" si="8">IF(AND($AR9="Yes", ($AS9&gt;$AT9)), SUM(AQ9,AS9), SUM(AQ9,AT9))</f>
        <v>204266</v>
      </c>
      <c r="AV9" s="103" t="s">
        <v>13</v>
      </c>
      <c r="AW9" s="104" t="s">
        <v>128</v>
      </c>
      <c r="AX9" s="82" t="s">
        <v>13</v>
      </c>
      <c r="AY9" s="84" t="s">
        <v>13</v>
      </c>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93</v>
      </c>
      <c r="DE9" t="s">
        <v>94</v>
      </c>
      <c r="DF9" t="s">
        <v>98</v>
      </c>
      <c r="DG9" s="109">
        <f t="shared" ref="DG9:DG32" si="9">IF(AND(AS9="", G9="S+C"), (AQ9*0.07), IF(AS9&gt;(ROUND((AQ9*0.07)+0.000001, 0)), (ROUND((AQ9*0.07)+0.000001, 0)), AS9))</f>
        <v>0</v>
      </c>
      <c r="DH9" s="109">
        <f t="shared" ref="DH9:DH32" si="10">IF(AND(AS9="", G9="SHP"), (((SUM(J9:N9)/E9)*DJ9)+(0.02*((J9+K9+L9+M9+N9)/E9))), IF(AS9&gt;(ROUND(((SUM(J9:N9)/E9)*DJ9)+(0.02*((J9+K9+L9+M9+N9)/E9))+0.000001, 0)), (ROUND(((SUM(J9:N9)/E9)*DJ9)+(0.02*((J9+K9+L9+M9+N9)/E9))+0.000001, 0)), AS9))</f>
        <v>0</v>
      </c>
      <c r="DI9" s="109">
        <f t="shared" ref="DI9:DI32" si="11">IF(AND(AS9="", G9="CoC"), (((SUM(J9:N9)/E9)*DJ9)), IF(AS9&gt;((SUM(J9:N9)/E9)*DJ9), ((SUM(J9:N9)/E9)*DJ9), AS9))</f>
        <v>6446</v>
      </c>
      <c r="DJ9" s="110">
        <f t="shared" ref="DJ9:DJ32" si="12">IF((SUM(I9:N9))&gt;0,(O9/(SUM(I9:N9))),0)</f>
        <v>3.2585178445051058E-2</v>
      </c>
    </row>
    <row r="10" spans="1:114" customFormat="1" x14ac:dyDescent="0.25">
      <c r="A10" s="80">
        <v>2</v>
      </c>
      <c r="B10" s="81" t="s">
        <v>99</v>
      </c>
      <c r="C10" s="81" t="s">
        <v>100</v>
      </c>
      <c r="D10" s="82" t="s">
        <v>101</v>
      </c>
      <c r="E10" s="82">
        <v>1</v>
      </c>
      <c r="F10" s="83">
        <v>42947</v>
      </c>
      <c r="G10" s="84" t="s">
        <v>87</v>
      </c>
      <c r="H10" s="85" t="s">
        <v>88</v>
      </c>
      <c r="I10" s="86">
        <v>0</v>
      </c>
      <c r="J10" s="87">
        <v>0</v>
      </c>
      <c r="K10" s="87">
        <v>0</v>
      </c>
      <c r="L10" s="87">
        <v>100568</v>
      </c>
      <c r="M10" s="87">
        <v>51578</v>
      </c>
      <c r="N10" s="87">
        <v>0</v>
      </c>
      <c r="O10" s="86">
        <v>0</v>
      </c>
      <c r="P10" s="88">
        <v>0</v>
      </c>
      <c r="Q10" s="89">
        <v>0</v>
      </c>
      <c r="R10" s="89">
        <v>0</v>
      </c>
      <c r="S10" s="89">
        <v>0</v>
      </c>
      <c r="T10" s="89">
        <v>0</v>
      </c>
      <c r="U10" s="89">
        <v>0</v>
      </c>
      <c r="V10" s="89">
        <v>0</v>
      </c>
      <c r="W10" s="89">
        <v>0</v>
      </c>
      <c r="X10" s="90">
        <f t="shared" si="3"/>
        <v>0</v>
      </c>
      <c r="Y10" s="91">
        <f t="shared" si="4"/>
        <v>152146</v>
      </c>
      <c r="Z10" s="92"/>
      <c r="AA10" s="82"/>
      <c r="AB10" s="93" t="s">
        <v>90</v>
      </c>
      <c r="AC10" s="94">
        <v>0</v>
      </c>
      <c r="AD10" s="95">
        <v>0</v>
      </c>
      <c r="AE10" s="95">
        <v>100568</v>
      </c>
      <c r="AF10" s="95">
        <v>51578</v>
      </c>
      <c r="AG10" s="95">
        <v>0</v>
      </c>
      <c r="AH10" s="96">
        <v>0</v>
      </c>
      <c r="AI10" s="97">
        <v>0</v>
      </c>
      <c r="AJ10" s="97">
        <v>0</v>
      </c>
      <c r="AK10" s="97">
        <v>0</v>
      </c>
      <c r="AL10" s="97">
        <v>0</v>
      </c>
      <c r="AM10" s="97">
        <v>0</v>
      </c>
      <c r="AN10" s="97">
        <v>0</v>
      </c>
      <c r="AO10" s="97">
        <v>0</v>
      </c>
      <c r="AP10" s="98">
        <f t="shared" si="5"/>
        <v>0</v>
      </c>
      <c r="AQ10" s="99">
        <f t="shared" si="6"/>
        <v>152146</v>
      </c>
      <c r="AR10" s="100" t="s">
        <v>13</v>
      </c>
      <c r="AS10" s="95"/>
      <c r="AT10" s="101">
        <f t="shared" si="7"/>
        <v>0</v>
      </c>
      <c r="AU10" s="102">
        <f t="shared" si="8"/>
        <v>152146</v>
      </c>
      <c r="AV10" s="103" t="s">
        <v>13</v>
      </c>
      <c r="AW10" s="104" t="s">
        <v>90</v>
      </c>
      <c r="AX10" s="82" t="s">
        <v>13</v>
      </c>
      <c r="AY10" s="84" t="s">
        <v>13</v>
      </c>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93</v>
      </c>
      <c r="DE10" t="s">
        <v>94</v>
      </c>
      <c r="DF10" t="s">
        <v>98</v>
      </c>
      <c r="DG10" s="109">
        <f t="shared" si="9"/>
        <v>0</v>
      </c>
      <c r="DH10" s="109">
        <f t="shared" si="10"/>
        <v>0</v>
      </c>
      <c r="DI10" s="109">
        <f t="shared" si="11"/>
        <v>0</v>
      </c>
      <c r="DJ10" s="110">
        <f t="shared" si="12"/>
        <v>0</v>
      </c>
    </row>
    <row r="11" spans="1:114" customFormat="1" x14ac:dyDescent="0.25">
      <c r="A11" s="80">
        <v>3</v>
      </c>
      <c r="B11" s="81" t="s">
        <v>99</v>
      </c>
      <c r="C11" s="81" t="s">
        <v>102</v>
      </c>
      <c r="D11" s="82" t="s">
        <v>103</v>
      </c>
      <c r="E11" s="82">
        <v>1</v>
      </c>
      <c r="F11" s="83">
        <v>42947</v>
      </c>
      <c r="G11" s="84" t="s">
        <v>87</v>
      </c>
      <c r="H11" s="85" t="s">
        <v>88</v>
      </c>
      <c r="I11" s="86">
        <v>0</v>
      </c>
      <c r="J11" s="87">
        <v>0</v>
      </c>
      <c r="K11" s="87">
        <v>0</v>
      </c>
      <c r="L11" s="87">
        <v>52652</v>
      </c>
      <c r="M11" s="87">
        <v>47025</v>
      </c>
      <c r="N11" s="87">
        <v>0</v>
      </c>
      <c r="O11" s="86">
        <v>0</v>
      </c>
      <c r="P11" s="88">
        <v>0</v>
      </c>
      <c r="Q11" s="89">
        <v>0</v>
      </c>
      <c r="R11" s="89">
        <v>0</v>
      </c>
      <c r="S11" s="89">
        <v>0</v>
      </c>
      <c r="T11" s="89">
        <v>0</v>
      </c>
      <c r="U11" s="89">
        <v>0</v>
      </c>
      <c r="V11" s="89">
        <v>0</v>
      </c>
      <c r="W11" s="89">
        <v>0</v>
      </c>
      <c r="X11" s="90">
        <f t="shared" si="3"/>
        <v>0</v>
      </c>
      <c r="Y11" s="91">
        <f t="shared" si="4"/>
        <v>99677</v>
      </c>
      <c r="Z11" s="92"/>
      <c r="AA11" s="82"/>
      <c r="AB11" s="93" t="s">
        <v>90</v>
      </c>
      <c r="AC11" s="94">
        <v>0</v>
      </c>
      <c r="AD11" s="95">
        <v>0</v>
      </c>
      <c r="AE11" s="95">
        <v>52652</v>
      </c>
      <c r="AF11" s="95">
        <v>47025</v>
      </c>
      <c r="AG11" s="95">
        <v>0</v>
      </c>
      <c r="AH11" s="96">
        <v>0</v>
      </c>
      <c r="AI11" s="97">
        <v>0</v>
      </c>
      <c r="AJ11" s="97">
        <v>0</v>
      </c>
      <c r="AK11" s="97">
        <v>0</v>
      </c>
      <c r="AL11" s="97">
        <v>0</v>
      </c>
      <c r="AM11" s="97">
        <v>0</v>
      </c>
      <c r="AN11" s="97">
        <v>0</v>
      </c>
      <c r="AO11" s="97">
        <v>0</v>
      </c>
      <c r="AP11" s="98">
        <f t="shared" si="5"/>
        <v>0</v>
      </c>
      <c r="AQ11" s="99">
        <f t="shared" si="6"/>
        <v>99677</v>
      </c>
      <c r="AR11" s="100" t="s">
        <v>13</v>
      </c>
      <c r="AS11" s="95"/>
      <c r="AT11" s="101">
        <f t="shared" si="7"/>
        <v>0</v>
      </c>
      <c r="AU11" s="102">
        <f t="shared" si="8"/>
        <v>99677</v>
      </c>
      <c r="AV11" s="103" t="s">
        <v>13</v>
      </c>
      <c r="AW11" s="104" t="s">
        <v>90</v>
      </c>
      <c r="AX11" s="82" t="s">
        <v>13</v>
      </c>
      <c r="AY11" s="84" t="s">
        <v>13</v>
      </c>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93</v>
      </c>
      <c r="DE11" t="s">
        <v>94</v>
      </c>
      <c r="DF11" t="s">
        <v>98</v>
      </c>
      <c r="DG11" s="109">
        <f t="shared" si="9"/>
        <v>0</v>
      </c>
      <c r="DH11" s="109">
        <f t="shared" si="10"/>
        <v>0</v>
      </c>
      <c r="DI11" s="109">
        <f t="shared" si="11"/>
        <v>0</v>
      </c>
      <c r="DJ11" s="110">
        <f t="shared" si="12"/>
        <v>0</v>
      </c>
    </row>
    <row r="12" spans="1:114" customFormat="1" ht="14.25" customHeight="1" x14ac:dyDescent="0.25">
      <c r="A12" s="80">
        <v>4</v>
      </c>
      <c r="B12" s="81" t="s">
        <v>95</v>
      </c>
      <c r="C12" s="81" t="s">
        <v>23</v>
      </c>
      <c r="D12" s="82" t="s">
        <v>104</v>
      </c>
      <c r="E12" s="82">
        <v>1</v>
      </c>
      <c r="F12" s="111">
        <v>43039</v>
      </c>
      <c r="G12" s="84" t="s">
        <v>87</v>
      </c>
      <c r="H12" s="85" t="s">
        <v>23</v>
      </c>
      <c r="I12" s="86">
        <v>0</v>
      </c>
      <c r="J12" s="87">
        <v>0</v>
      </c>
      <c r="K12" s="87">
        <v>0</v>
      </c>
      <c r="L12" s="87">
        <v>0</v>
      </c>
      <c r="M12" s="87">
        <v>0</v>
      </c>
      <c r="N12" s="87">
        <v>102088</v>
      </c>
      <c r="O12" s="86">
        <v>3209</v>
      </c>
      <c r="P12" s="88">
        <v>0</v>
      </c>
      <c r="Q12" s="89">
        <v>0</v>
      </c>
      <c r="R12" s="89">
        <v>0</v>
      </c>
      <c r="S12" s="89">
        <v>0</v>
      </c>
      <c r="T12" s="89">
        <v>0</v>
      </c>
      <c r="U12" s="89">
        <v>0</v>
      </c>
      <c r="V12" s="89">
        <v>0</v>
      </c>
      <c r="W12" s="89">
        <v>0</v>
      </c>
      <c r="X12" s="90">
        <f t="shared" si="3"/>
        <v>0</v>
      </c>
      <c r="Y12" s="91">
        <f t="shared" si="4"/>
        <v>105297</v>
      </c>
      <c r="Z12" s="92"/>
      <c r="AA12" s="82"/>
      <c r="AB12" s="93" t="s">
        <v>90</v>
      </c>
      <c r="AC12" s="94">
        <v>0</v>
      </c>
      <c r="AD12" s="95">
        <v>0</v>
      </c>
      <c r="AE12" s="95">
        <v>0</v>
      </c>
      <c r="AF12" s="95">
        <v>0</v>
      </c>
      <c r="AG12" s="95">
        <v>102088</v>
      </c>
      <c r="AH12" s="96">
        <v>0</v>
      </c>
      <c r="AI12" s="97">
        <v>0</v>
      </c>
      <c r="AJ12" s="97">
        <v>0</v>
      </c>
      <c r="AK12" s="97">
        <v>0</v>
      </c>
      <c r="AL12" s="97">
        <v>0</v>
      </c>
      <c r="AM12" s="97">
        <v>0</v>
      </c>
      <c r="AN12" s="97">
        <v>0</v>
      </c>
      <c r="AO12" s="97">
        <v>0</v>
      </c>
      <c r="AP12" s="98">
        <f t="shared" si="5"/>
        <v>0</v>
      </c>
      <c r="AQ12" s="99">
        <f t="shared" si="6"/>
        <v>102088</v>
      </c>
      <c r="AR12" s="100" t="s">
        <v>13</v>
      </c>
      <c r="AS12" s="95"/>
      <c r="AT12" s="101">
        <f t="shared" si="7"/>
        <v>3209</v>
      </c>
      <c r="AU12" s="102">
        <f t="shared" si="8"/>
        <v>105297</v>
      </c>
      <c r="AV12" s="103" t="s">
        <v>13</v>
      </c>
      <c r="AW12" s="104" t="s">
        <v>90</v>
      </c>
      <c r="AX12" s="82" t="s">
        <v>13</v>
      </c>
      <c r="AY12" s="84" t="s">
        <v>13</v>
      </c>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93</v>
      </c>
      <c r="DE12" t="s">
        <v>94</v>
      </c>
      <c r="DF12" t="s">
        <v>98</v>
      </c>
      <c r="DG12" s="109">
        <f t="shared" si="9"/>
        <v>0</v>
      </c>
      <c r="DH12" s="109">
        <f t="shared" si="10"/>
        <v>0</v>
      </c>
      <c r="DI12" s="109">
        <f t="shared" si="11"/>
        <v>3209</v>
      </c>
      <c r="DJ12" s="110">
        <f t="shared" si="12"/>
        <v>3.1433665073270119E-2</v>
      </c>
    </row>
    <row r="13" spans="1:114" customFormat="1" ht="38.25" x14ac:dyDescent="0.25">
      <c r="A13" s="80">
        <v>5</v>
      </c>
      <c r="B13" s="81" t="s">
        <v>95</v>
      </c>
      <c r="C13" s="81" t="s">
        <v>105</v>
      </c>
      <c r="D13" s="82" t="s">
        <v>106</v>
      </c>
      <c r="E13" s="82">
        <v>1</v>
      </c>
      <c r="F13" s="111">
        <v>42978</v>
      </c>
      <c r="G13" s="84" t="s">
        <v>87</v>
      </c>
      <c r="H13" s="85" t="s">
        <v>91</v>
      </c>
      <c r="I13" s="86">
        <v>0</v>
      </c>
      <c r="J13" s="87">
        <v>36667</v>
      </c>
      <c r="K13" s="87">
        <v>0</v>
      </c>
      <c r="L13" s="87">
        <v>80573</v>
      </c>
      <c r="M13" s="87">
        <v>19648</v>
      </c>
      <c r="N13" s="87">
        <v>0</v>
      </c>
      <c r="O13" s="86">
        <v>4455</v>
      </c>
      <c r="P13" s="88">
        <v>0</v>
      </c>
      <c r="Q13" s="89">
        <v>0</v>
      </c>
      <c r="R13" s="89">
        <v>0</v>
      </c>
      <c r="S13" s="89">
        <v>0</v>
      </c>
      <c r="T13" s="89">
        <v>0</v>
      </c>
      <c r="U13" s="89">
        <v>0</v>
      </c>
      <c r="V13" s="89">
        <v>0</v>
      </c>
      <c r="W13" s="89">
        <v>0</v>
      </c>
      <c r="X13" s="90">
        <f t="shared" si="3"/>
        <v>0</v>
      </c>
      <c r="Y13" s="91">
        <f t="shared" si="4"/>
        <v>141343</v>
      </c>
      <c r="Z13" s="92"/>
      <c r="AA13" s="82"/>
      <c r="AB13" s="93" t="s">
        <v>90</v>
      </c>
      <c r="AC13" s="94">
        <v>36667</v>
      </c>
      <c r="AD13" s="95">
        <v>0</v>
      </c>
      <c r="AE13" s="95">
        <v>80573</v>
      </c>
      <c r="AF13" s="95">
        <v>19648</v>
      </c>
      <c r="AG13" s="95">
        <v>0</v>
      </c>
      <c r="AH13" s="96">
        <v>0</v>
      </c>
      <c r="AI13" s="97">
        <v>0</v>
      </c>
      <c r="AJ13" s="97">
        <v>0</v>
      </c>
      <c r="AK13" s="97">
        <v>0</v>
      </c>
      <c r="AL13" s="97">
        <v>0</v>
      </c>
      <c r="AM13" s="97">
        <v>0</v>
      </c>
      <c r="AN13" s="97">
        <v>0</v>
      </c>
      <c r="AO13" s="97">
        <v>0</v>
      </c>
      <c r="AP13" s="98">
        <f t="shared" si="5"/>
        <v>0</v>
      </c>
      <c r="AQ13" s="99">
        <f t="shared" si="6"/>
        <v>136888</v>
      </c>
      <c r="AR13" s="100" t="s">
        <v>13</v>
      </c>
      <c r="AS13" s="95"/>
      <c r="AT13" s="101">
        <f t="shared" si="7"/>
        <v>4455</v>
      </c>
      <c r="AU13" s="102">
        <f t="shared" si="8"/>
        <v>141343</v>
      </c>
      <c r="AV13" s="103" t="s">
        <v>13</v>
      </c>
      <c r="AW13" s="104" t="s">
        <v>19</v>
      </c>
      <c r="AX13" s="82" t="s">
        <v>13</v>
      </c>
      <c r="AY13" s="84" t="s">
        <v>13</v>
      </c>
      <c r="AZ13" s="105" t="s">
        <v>129</v>
      </c>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93</v>
      </c>
      <c r="DE13" t="s">
        <v>94</v>
      </c>
      <c r="DF13" t="s">
        <v>98</v>
      </c>
      <c r="DG13" s="109">
        <f t="shared" si="9"/>
        <v>0</v>
      </c>
      <c r="DH13" s="109">
        <f t="shared" si="10"/>
        <v>0</v>
      </c>
      <c r="DI13" s="109">
        <f t="shared" si="11"/>
        <v>4455</v>
      </c>
      <c r="DJ13" s="110">
        <f t="shared" si="12"/>
        <v>3.2544854187364851E-2</v>
      </c>
    </row>
    <row r="14" spans="1:114" customFormat="1" ht="38.25" x14ac:dyDescent="0.25">
      <c r="A14" s="80">
        <v>6</v>
      </c>
      <c r="B14" s="81" t="s">
        <v>95</v>
      </c>
      <c r="C14" s="81" t="s">
        <v>107</v>
      </c>
      <c r="D14" s="82" t="s">
        <v>108</v>
      </c>
      <c r="E14" s="82">
        <v>1</v>
      </c>
      <c r="F14" s="83">
        <v>43100</v>
      </c>
      <c r="G14" s="84" t="s">
        <v>87</v>
      </c>
      <c r="H14" s="85" t="s">
        <v>91</v>
      </c>
      <c r="I14" s="86">
        <v>0</v>
      </c>
      <c r="J14" s="87">
        <v>36667</v>
      </c>
      <c r="K14" s="87">
        <v>0</v>
      </c>
      <c r="L14" s="87">
        <v>31500</v>
      </c>
      <c r="M14" s="87">
        <v>9929</v>
      </c>
      <c r="N14" s="87">
        <v>0</v>
      </c>
      <c r="O14" s="86">
        <v>2541</v>
      </c>
      <c r="P14" s="88">
        <v>0</v>
      </c>
      <c r="Q14" s="89">
        <v>0</v>
      </c>
      <c r="R14" s="89">
        <v>0</v>
      </c>
      <c r="S14" s="89">
        <v>0</v>
      </c>
      <c r="T14" s="89">
        <v>0</v>
      </c>
      <c r="U14" s="89">
        <v>0</v>
      </c>
      <c r="V14" s="89">
        <v>0</v>
      </c>
      <c r="W14" s="89">
        <v>0</v>
      </c>
      <c r="X14" s="90">
        <f t="shared" si="3"/>
        <v>0</v>
      </c>
      <c r="Y14" s="91">
        <f t="shared" si="4"/>
        <v>80637</v>
      </c>
      <c r="Z14" s="92"/>
      <c r="AA14" s="82"/>
      <c r="AB14" s="93" t="s">
        <v>90</v>
      </c>
      <c r="AC14" s="94">
        <v>36667</v>
      </c>
      <c r="AD14" s="95">
        <v>0</v>
      </c>
      <c r="AE14" s="95">
        <v>31500</v>
      </c>
      <c r="AF14" s="95">
        <v>9929</v>
      </c>
      <c r="AG14" s="95">
        <v>0</v>
      </c>
      <c r="AH14" s="96">
        <v>0</v>
      </c>
      <c r="AI14" s="97">
        <v>0</v>
      </c>
      <c r="AJ14" s="97">
        <v>0</v>
      </c>
      <c r="AK14" s="97">
        <v>0</v>
      </c>
      <c r="AL14" s="97">
        <v>0</v>
      </c>
      <c r="AM14" s="97">
        <v>0</v>
      </c>
      <c r="AN14" s="97">
        <v>0</v>
      </c>
      <c r="AO14" s="97">
        <v>0</v>
      </c>
      <c r="AP14" s="98">
        <f t="shared" si="5"/>
        <v>0</v>
      </c>
      <c r="AQ14" s="99">
        <f t="shared" si="6"/>
        <v>78096</v>
      </c>
      <c r="AR14" s="100" t="s">
        <v>13</v>
      </c>
      <c r="AS14" s="95"/>
      <c r="AT14" s="101">
        <f t="shared" si="7"/>
        <v>2541</v>
      </c>
      <c r="AU14" s="102">
        <f t="shared" si="8"/>
        <v>80637</v>
      </c>
      <c r="AV14" s="103" t="s">
        <v>13</v>
      </c>
      <c r="AW14" s="104" t="s">
        <v>19</v>
      </c>
      <c r="AX14" s="82" t="s">
        <v>13</v>
      </c>
      <c r="AY14" s="84" t="s">
        <v>13</v>
      </c>
      <c r="AZ14" s="105" t="s">
        <v>129</v>
      </c>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93</v>
      </c>
      <c r="DE14" t="s">
        <v>94</v>
      </c>
      <c r="DF14" t="s">
        <v>98</v>
      </c>
      <c r="DG14" s="109">
        <f t="shared" si="9"/>
        <v>0</v>
      </c>
      <c r="DH14" s="109">
        <f t="shared" si="10"/>
        <v>0</v>
      </c>
      <c r="DI14" s="109">
        <f t="shared" si="11"/>
        <v>2541</v>
      </c>
      <c r="DJ14" s="110">
        <f t="shared" si="12"/>
        <v>3.2536877688998156E-2</v>
      </c>
    </row>
    <row r="15" spans="1:114" customFormat="1" ht="14.25" customHeight="1" x14ac:dyDescent="0.25">
      <c r="A15" s="80">
        <v>7</v>
      </c>
      <c r="B15" s="81" t="s">
        <v>109</v>
      </c>
      <c r="C15" s="81" t="s">
        <v>110</v>
      </c>
      <c r="D15" s="82" t="s">
        <v>111</v>
      </c>
      <c r="E15" s="82">
        <v>1</v>
      </c>
      <c r="F15" s="111">
        <v>43008</v>
      </c>
      <c r="G15" s="84" t="s">
        <v>87</v>
      </c>
      <c r="H15" s="85" t="s">
        <v>88</v>
      </c>
      <c r="I15" s="86">
        <v>0</v>
      </c>
      <c r="J15" s="87">
        <v>0</v>
      </c>
      <c r="K15" s="87">
        <v>120000</v>
      </c>
      <c r="L15" s="87">
        <v>0</v>
      </c>
      <c r="M15" s="87">
        <v>0</v>
      </c>
      <c r="N15" s="87">
        <v>0</v>
      </c>
      <c r="O15" s="86">
        <v>4610</v>
      </c>
      <c r="P15" s="88">
        <v>0</v>
      </c>
      <c r="Q15" s="89">
        <v>20</v>
      </c>
      <c r="R15" s="89">
        <v>0</v>
      </c>
      <c r="S15" s="89">
        <v>0</v>
      </c>
      <c r="T15" s="89">
        <v>0</v>
      </c>
      <c r="U15" s="89">
        <v>0</v>
      </c>
      <c r="V15" s="89">
        <v>0</v>
      </c>
      <c r="W15" s="89">
        <v>0</v>
      </c>
      <c r="X15" s="90">
        <f t="shared" si="3"/>
        <v>20</v>
      </c>
      <c r="Y15" s="91">
        <f t="shared" si="4"/>
        <v>124610</v>
      </c>
      <c r="Z15" s="92"/>
      <c r="AA15" s="82"/>
      <c r="AB15" s="93" t="s">
        <v>89</v>
      </c>
      <c r="AC15" s="94">
        <v>0</v>
      </c>
      <c r="AD15" s="95">
        <v>120000</v>
      </c>
      <c r="AE15" s="95">
        <v>0</v>
      </c>
      <c r="AF15" s="95">
        <v>0</v>
      </c>
      <c r="AG15" s="95">
        <v>0</v>
      </c>
      <c r="AH15" s="96">
        <v>0</v>
      </c>
      <c r="AI15" s="97">
        <v>20</v>
      </c>
      <c r="AJ15" s="97">
        <v>0</v>
      </c>
      <c r="AK15" s="97">
        <v>0</v>
      </c>
      <c r="AL15" s="97">
        <v>0</v>
      </c>
      <c r="AM15" s="97">
        <v>0</v>
      </c>
      <c r="AN15" s="97">
        <v>0</v>
      </c>
      <c r="AO15" s="97">
        <v>0</v>
      </c>
      <c r="AP15" s="98">
        <f t="shared" si="5"/>
        <v>20</v>
      </c>
      <c r="AQ15" s="99">
        <f t="shared" si="6"/>
        <v>120000</v>
      </c>
      <c r="AR15" s="100" t="s">
        <v>13</v>
      </c>
      <c r="AS15" s="95"/>
      <c r="AT15" s="101">
        <f t="shared" si="7"/>
        <v>4610</v>
      </c>
      <c r="AU15" s="102">
        <f t="shared" si="8"/>
        <v>124610</v>
      </c>
      <c r="AV15" s="103" t="s">
        <v>13</v>
      </c>
      <c r="AW15" s="104" t="s">
        <v>128</v>
      </c>
      <c r="AX15" s="82" t="s">
        <v>13</v>
      </c>
      <c r="AY15" s="84" t="s">
        <v>13</v>
      </c>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93</v>
      </c>
      <c r="DE15" t="s">
        <v>94</v>
      </c>
      <c r="DF15" t="s">
        <v>98</v>
      </c>
      <c r="DG15" s="109">
        <f t="shared" si="9"/>
        <v>0</v>
      </c>
      <c r="DH15" s="109">
        <f t="shared" si="10"/>
        <v>0</v>
      </c>
      <c r="DI15" s="109">
        <f t="shared" si="11"/>
        <v>4610</v>
      </c>
      <c r="DJ15" s="110">
        <f t="shared" si="12"/>
        <v>3.8416666666666668E-2</v>
      </c>
    </row>
    <row r="16" spans="1:114" customFormat="1" x14ac:dyDescent="0.25">
      <c r="A16" s="80">
        <v>8</v>
      </c>
      <c r="B16" s="81" t="s">
        <v>112</v>
      </c>
      <c r="C16" s="81" t="s">
        <v>113</v>
      </c>
      <c r="D16" s="82" t="s">
        <v>114</v>
      </c>
      <c r="E16" s="82">
        <v>1</v>
      </c>
      <c r="F16" s="83">
        <v>43100</v>
      </c>
      <c r="G16" s="84" t="s">
        <v>87</v>
      </c>
      <c r="H16" s="85" t="s">
        <v>88</v>
      </c>
      <c r="I16" s="86">
        <v>0</v>
      </c>
      <c r="J16" s="87">
        <v>0</v>
      </c>
      <c r="K16" s="87">
        <v>0</v>
      </c>
      <c r="L16" s="87">
        <v>30250</v>
      </c>
      <c r="M16" s="87">
        <v>117477</v>
      </c>
      <c r="N16" s="87">
        <v>0</v>
      </c>
      <c r="O16" s="86">
        <v>4043</v>
      </c>
      <c r="P16" s="88">
        <v>0</v>
      </c>
      <c r="Q16" s="89">
        <v>0</v>
      </c>
      <c r="R16" s="89">
        <v>0</v>
      </c>
      <c r="S16" s="89">
        <v>0</v>
      </c>
      <c r="T16" s="89">
        <v>0</v>
      </c>
      <c r="U16" s="89">
        <v>0</v>
      </c>
      <c r="V16" s="89">
        <v>0</v>
      </c>
      <c r="W16" s="89">
        <v>0</v>
      </c>
      <c r="X16" s="90">
        <f t="shared" si="3"/>
        <v>0</v>
      </c>
      <c r="Y16" s="91">
        <f t="shared" si="4"/>
        <v>151770</v>
      </c>
      <c r="Z16" s="92"/>
      <c r="AA16" s="82"/>
      <c r="AB16" s="93" t="s">
        <v>90</v>
      </c>
      <c r="AC16" s="94">
        <v>0</v>
      </c>
      <c r="AD16" s="95">
        <v>0</v>
      </c>
      <c r="AE16" s="95">
        <v>30250</v>
      </c>
      <c r="AF16" s="95">
        <v>117477</v>
      </c>
      <c r="AG16" s="95">
        <v>0</v>
      </c>
      <c r="AH16" s="96">
        <v>0</v>
      </c>
      <c r="AI16" s="97">
        <v>0</v>
      </c>
      <c r="AJ16" s="97">
        <v>0</v>
      </c>
      <c r="AK16" s="97">
        <v>0</v>
      </c>
      <c r="AL16" s="97">
        <v>0</v>
      </c>
      <c r="AM16" s="97">
        <v>0</v>
      </c>
      <c r="AN16" s="97">
        <v>0</v>
      </c>
      <c r="AO16" s="97">
        <v>0</v>
      </c>
      <c r="AP16" s="98">
        <f t="shared" si="5"/>
        <v>0</v>
      </c>
      <c r="AQ16" s="99">
        <f t="shared" si="6"/>
        <v>147727</v>
      </c>
      <c r="AR16" s="100" t="s">
        <v>13</v>
      </c>
      <c r="AS16" s="95"/>
      <c r="AT16" s="101">
        <f t="shared" si="7"/>
        <v>4043</v>
      </c>
      <c r="AU16" s="102">
        <f t="shared" si="8"/>
        <v>151770</v>
      </c>
      <c r="AV16" s="103" t="s">
        <v>13</v>
      </c>
      <c r="AW16" s="104" t="s">
        <v>90</v>
      </c>
      <c r="AX16" s="82" t="s">
        <v>13</v>
      </c>
      <c r="AY16" s="84" t="s">
        <v>13</v>
      </c>
      <c r="AZ16" s="105"/>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93</v>
      </c>
      <c r="DE16" t="s">
        <v>94</v>
      </c>
      <c r="DF16" t="s">
        <v>98</v>
      </c>
      <c r="DG16" s="109">
        <f t="shared" si="9"/>
        <v>0</v>
      </c>
      <c r="DH16" s="109">
        <f t="shared" si="10"/>
        <v>0</v>
      </c>
      <c r="DI16" s="109">
        <f t="shared" si="11"/>
        <v>4043</v>
      </c>
      <c r="DJ16" s="110">
        <f t="shared" si="12"/>
        <v>2.7368050525631741E-2</v>
      </c>
    </row>
    <row r="17" spans="1:114" customFormat="1" x14ac:dyDescent="0.25">
      <c r="A17" s="80">
        <v>9</v>
      </c>
      <c r="B17" s="81" t="s">
        <v>112</v>
      </c>
      <c r="C17" s="81" t="s">
        <v>115</v>
      </c>
      <c r="D17" s="82" t="s">
        <v>116</v>
      </c>
      <c r="E17" s="82">
        <v>1</v>
      </c>
      <c r="F17" s="111">
        <v>43100</v>
      </c>
      <c r="G17" s="84" t="s">
        <v>87</v>
      </c>
      <c r="H17" s="85" t="s">
        <v>88</v>
      </c>
      <c r="I17" s="86">
        <v>0</v>
      </c>
      <c r="J17" s="87">
        <v>0</v>
      </c>
      <c r="K17" s="87">
        <v>0</v>
      </c>
      <c r="L17" s="87">
        <v>20800</v>
      </c>
      <c r="M17" s="87">
        <v>33810</v>
      </c>
      <c r="N17" s="87">
        <v>0</v>
      </c>
      <c r="O17" s="86">
        <v>3393</v>
      </c>
      <c r="P17" s="88">
        <v>0</v>
      </c>
      <c r="Q17" s="89">
        <v>0</v>
      </c>
      <c r="R17" s="89">
        <v>0</v>
      </c>
      <c r="S17" s="89">
        <v>0</v>
      </c>
      <c r="T17" s="89">
        <v>0</v>
      </c>
      <c r="U17" s="89">
        <v>0</v>
      </c>
      <c r="V17" s="89">
        <v>0</v>
      </c>
      <c r="W17" s="89">
        <v>0</v>
      </c>
      <c r="X17" s="90">
        <f t="shared" si="3"/>
        <v>0</v>
      </c>
      <c r="Y17" s="91">
        <f t="shared" si="4"/>
        <v>58003</v>
      </c>
      <c r="Z17" s="92"/>
      <c r="AA17" s="82"/>
      <c r="AB17" s="93" t="s">
        <v>90</v>
      </c>
      <c r="AC17" s="94">
        <v>0</v>
      </c>
      <c r="AD17" s="95">
        <v>0</v>
      </c>
      <c r="AE17" s="95">
        <v>20800</v>
      </c>
      <c r="AF17" s="95">
        <v>33810</v>
      </c>
      <c r="AG17" s="95">
        <v>0</v>
      </c>
      <c r="AH17" s="96">
        <v>0</v>
      </c>
      <c r="AI17" s="97">
        <v>0</v>
      </c>
      <c r="AJ17" s="97">
        <v>0</v>
      </c>
      <c r="AK17" s="97">
        <v>0</v>
      </c>
      <c r="AL17" s="97">
        <v>0</v>
      </c>
      <c r="AM17" s="97">
        <v>0</v>
      </c>
      <c r="AN17" s="97">
        <v>0</v>
      </c>
      <c r="AO17" s="97">
        <v>0</v>
      </c>
      <c r="AP17" s="98">
        <f t="shared" si="5"/>
        <v>0</v>
      </c>
      <c r="AQ17" s="99">
        <f t="shared" si="6"/>
        <v>54610</v>
      </c>
      <c r="AR17" s="100" t="s">
        <v>13</v>
      </c>
      <c r="AS17" s="95"/>
      <c r="AT17" s="101">
        <f t="shared" si="7"/>
        <v>3393</v>
      </c>
      <c r="AU17" s="102">
        <f t="shared" si="8"/>
        <v>58003</v>
      </c>
      <c r="AV17" s="103" t="s">
        <v>13</v>
      </c>
      <c r="AW17" s="104" t="s">
        <v>90</v>
      </c>
      <c r="AX17" s="82" t="s">
        <v>13</v>
      </c>
      <c r="AY17" s="84" t="s">
        <v>13</v>
      </c>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93</v>
      </c>
      <c r="DE17" t="s">
        <v>94</v>
      </c>
      <c r="DF17" t="s">
        <v>98</v>
      </c>
      <c r="DG17" s="109">
        <f t="shared" si="9"/>
        <v>0</v>
      </c>
      <c r="DH17" s="109">
        <f t="shared" si="10"/>
        <v>0</v>
      </c>
      <c r="DI17" s="109">
        <f t="shared" si="11"/>
        <v>3393</v>
      </c>
      <c r="DJ17" s="110">
        <f t="shared" si="12"/>
        <v>6.2131477751327595E-2</v>
      </c>
    </row>
    <row r="18" spans="1:114" customFormat="1" x14ac:dyDescent="0.25">
      <c r="A18" s="80">
        <v>10</v>
      </c>
      <c r="B18" s="81" t="s">
        <v>109</v>
      </c>
      <c r="C18" s="81" t="s">
        <v>117</v>
      </c>
      <c r="D18" s="82" t="s">
        <v>118</v>
      </c>
      <c r="E18" s="82">
        <v>1</v>
      </c>
      <c r="F18" s="83">
        <v>42855</v>
      </c>
      <c r="G18" s="84" t="s">
        <v>87</v>
      </c>
      <c r="H18" s="85" t="s">
        <v>88</v>
      </c>
      <c r="I18" s="86">
        <v>0</v>
      </c>
      <c r="J18" s="87">
        <v>0</v>
      </c>
      <c r="K18" s="87">
        <v>103200</v>
      </c>
      <c r="L18" s="87">
        <v>0</v>
      </c>
      <c r="M18" s="87">
        <v>0</v>
      </c>
      <c r="N18" s="87">
        <v>0</v>
      </c>
      <c r="O18" s="86">
        <v>3696</v>
      </c>
      <c r="P18" s="88">
        <v>0</v>
      </c>
      <c r="Q18" s="89">
        <v>8</v>
      </c>
      <c r="R18" s="89">
        <v>8</v>
      </c>
      <c r="S18" s="89">
        <v>0</v>
      </c>
      <c r="T18" s="89">
        <v>0</v>
      </c>
      <c r="U18" s="89">
        <v>0</v>
      </c>
      <c r="V18" s="89">
        <v>0</v>
      </c>
      <c r="W18" s="89">
        <v>0</v>
      </c>
      <c r="X18" s="90">
        <f t="shared" si="3"/>
        <v>16</v>
      </c>
      <c r="Y18" s="91">
        <f t="shared" si="4"/>
        <v>106896</v>
      </c>
      <c r="Z18" s="92"/>
      <c r="AA18" s="82"/>
      <c r="AB18" s="93" t="s">
        <v>89</v>
      </c>
      <c r="AC18" s="94">
        <v>0</v>
      </c>
      <c r="AD18" s="95">
        <v>103200</v>
      </c>
      <c r="AE18" s="95">
        <v>0</v>
      </c>
      <c r="AF18" s="95">
        <v>0</v>
      </c>
      <c r="AG18" s="95">
        <v>0</v>
      </c>
      <c r="AH18" s="96">
        <v>0</v>
      </c>
      <c r="AI18" s="97">
        <v>8</v>
      </c>
      <c r="AJ18" s="97">
        <v>8</v>
      </c>
      <c r="AK18" s="97">
        <v>0</v>
      </c>
      <c r="AL18" s="97">
        <v>0</v>
      </c>
      <c r="AM18" s="97">
        <v>0</v>
      </c>
      <c r="AN18" s="97">
        <v>0</v>
      </c>
      <c r="AO18" s="97">
        <v>0</v>
      </c>
      <c r="AP18" s="98">
        <f t="shared" si="5"/>
        <v>16</v>
      </c>
      <c r="AQ18" s="99">
        <f t="shared" si="6"/>
        <v>103200</v>
      </c>
      <c r="AR18" s="100" t="s">
        <v>13</v>
      </c>
      <c r="AS18" s="95"/>
      <c r="AT18" s="101">
        <f t="shared" si="7"/>
        <v>3696.0000000000005</v>
      </c>
      <c r="AU18" s="102">
        <f t="shared" si="8"/>
        <v>106896</v>
      </c>
      <c r="AV18" s="103" t="s">
        <v>13</v>
      </c>
      <c r="AW18" s="104" t="s">
        <v>128</v>
      </c>
      <c r="AX18" s="82" t="s">
        <v>13</v>
      </c>
      <c r="AY18" s="84" t="s">
        <v>13</v>
      </c>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93</v>
      </c>
      <c r="DE18" t="s">
        <v>94</v>
      </c>
      <c r="DF18" t="s">
        <v>98</v>
      </c>
      <c r="DG18" s="109">
        <f t="shared" si="9"/>
        <v>0</v>
      </c>
      <c r="DH18" s="109">
        <f t="shared" si="10"/>
        <v>0</v>
      </c>
      <c r="DI18" s="109">
        <f t="shared" si="11"/>
        <v>3696.0000000000005</v>
      </c>
      <c r="DJ18" s="110">
        <f t="shared" si="12"/>
        <v>3.5813953488372095E-2</v>
      </c>
    </row>
    <row r="19" spans="1:114" customFormat="1" ht="14.25" customHeight="1" x14ac:dyDescent="0.25">
      <c r="A19" s="80">
        <v>11</v>
      </c>
      <c r="B19" s="81" t="s">
        <v>119</v>
      </c>
      <c r="C19" s="81" t="s">
        <v>120</v>
      </c>
      <c r="D19" s="82" t="s">
        <v>121</v>
      </c>
      <c r="E19" s="82">
        <v>1</v>
      </c>
      <c r="F19" s="111">
        <v>42855</v>
      </c>
      <c r="G19" s="84" t="s">
        <v>87</v>
      </c>
      <c r="H19" s="85" t="s">
        <v>88</v>
      </c>
      <c r="I19" s="86">
        <v>0</v>
      </c>
      <c r="J19" s="87">
        <v>0</v>
      </c>
      <c r="K19" s="87">
        <v>157548</v>
      </c>
      <c r="L19" s="87">
        <v>0</v>
      </c>
      <c r="M19" s="87">
        <v>0</v>
      </c>
      <c r="N19" s="87">
        <v>0</v>
      </c>
      <c r="O19" s="86">
        <v>10147</v>
      </c>
      <c r="P19" s="88">
        <v>0</v>
      </c>
      <c r="Q19" s="89">
        <v>0</v>
      </c>
      <c r="R19" s="89">
        <v>14</v>
      </c>
      <c r="S19" s="89">
        <v>3</v>
      </c>
      <c r="T19" s="89">
        <v>3</v>
      </c>
      <c r="U19" s="89">
        <v>0</v>
      </c>
      <c r="V19" s="89">
        <v>0</v>
      </c>
      <c r="W19" s="89">
        <v>0</v>
      </c>
      <c r="X19" s="90">
        <f t="shared" si="3"/>
        <v>20</v>
      </c>
      <c r="Y19" s="91">
        <f t="shared" si="4"/>
        <v>167695</v>
      </c>
      <c r="Z19" s="92"/>
      <c r="AA19" s="82"/>
      <c r="AB19" s="93" t="s">
        <v>89</v>
      </c>
      <c r="AC19" s="94">
        <v>0</v>
      </c>
      <c r="AD19" s="95">
        <v>157548</v>
      </c>
      <c r="AE19" s="95">
        <v>0</v>
      </c>
      <c r="AF19" s="95">
        <v>0</v>
      </c>
      <c r="AG19" s="95">
        <v>0</v>
      </c>
      <c r="AH19" s="96">
        <v>0</v>
      </c>
      <c r="AI19" s="97">
        <v>0</v>
      </c>
      <c r="AJ19" s="97">
        <v>14</v>
      </c>
      <c r="AK19" s="97">
        <v>3</v>
      </c>
      <c r="AL19" s="97">
        <v>3</v>
      </c>
      <c r="AM19" s="97">
        <v>0</v>
      </c>
      <c r="AN19" s="97">
        <v>0</v>
      </c>
      <c r="AO19" s="97">
        <v>0</v>
      </c>
      <c r="AP19" s="98">
        <f t="shared" si="5"/>
        <v>20</v>
      </c>
      <c r="AQ19" s="99">
        <f t="shared" si="6"/>
        <v>157548</v>
      </c>
      <c r="AR19" s="100" t="s">
        <v>13</v>
      </c>
      <c r="AS19" s="95"/>
      <c r="AT19" s="101">
        <f t="shared" si="7"/>
        <v>10147</v>
      </c>
      <c r="AU19" s="102">
        <f t="shared" si="8"/>
        <v>167695</v>
      </c>
      <c r="AV19" s="103" t="s">
        <v>13</v>
      </c>
      <c r="AW19" s="104" t="s">
        <v>128</v>
      </c>
      <c r="AX19" s="82" t="s">
        <v>13</v>
      </c>
      <c r="AY19" s="84" t="s">
        <v>13</v>
      </c>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93</v>
      </c>
      <c r="DE19" t="s">
        <v>94</v>
      </c>
      <c r="DF19" t="s">
        <v>98</v>
      </c>
      <c r="DG19" s="109">
        <f t="shared" si="9"/>
        <v>0</v>
      </c>
      <c r="DH19" s="109">
        <f t="shared" si="10"/>
        <v>0</v>
      </c>
      <c r="DI19" s="109">
        <f t="shared" si="11"/>
        <v>10147</v>
      </c>
      <c r="DJ19" s="110">
        <f t="shared" si="12"/>
        <v>6.4405768400741359E-2</v>
      </c>
    </row>
    <row r="20" spans="1:114" customFormat="1" ht="38.25" x14ac:dyDescent="0.25">
      <c r="A20" s="80">
        <v>12</v>
      </c>
      <c r="B20" s="81" t="s">
        <v>99</v>
      </c>
      <c r="C20" s="81" t="s">
        <v>92</v>
      </c>
      <c r="D20" s="82" t="s">
        <v>122</v>
      </c>
      <c r="E20" s="82">
        <v>1</v>
      </c>
      <c r="F20" s="83">
        <v>42944</v>
      </c>
      <c r="G20" s="84" t="s">
        <v>87</v>
      </c>
      <c r="H20" s="85" t="s">
        <v>88</v>
      </c>
      <c r="I20" s="86">
        <v>0</v>
      </c>
      <c r="J20" s="87">
        <v>0</v>
      </c>
      <c r="K20" s="87">
        <v>90000</v>
      </c>
      <c r="L20" s="87">
        <v>0</v>
      </c>
      <c r="M20" s="87">
        <v>0</v>
      </c>
      <c r="N20" s="87">
        <v>0</v>
      </c>
      <c r="O20" s="86">
        <v>6451</v>
      </c>
      <c r="P20" s="88">
        <v>0</v>
      </c>
      <c r="Q20" s="89">
        <v>15</v>
      </c>
      <c r="R20" s="89">
        <v>0</v>
      </c>
      <c r="S20" s="89">
        <v>0</v>
      </c>
      <c r="T20" s="89">
        <v>0</v>
      </c>
      <c r="U20" s="89">
        <v>0</v>
      </c>
      <c r="V20" s="89">
        <v>0</v>
      </c>
      <c r="W20" s="89">
        <v>0</v>
      </c>
      <c r="X20" s="90">
        <f t="shared" si="3"/>
        <v>15</v>
      </c>
      <c r="Y20" s="91">
        <f t="shared" si="4"/>
        <v>96451</v>
      </c>
      <c r="Z20" s="92"/>
      <c r="AA20" s="82"/>
      <c r="AB20" s="93" t="s">
        <v>89</v>
      </c>
      <c r="AC20" s="94">
        <v>0</v>
      </c>
      <c r="AD20" s="95">
        <v>90000</v>
      </c>
      <c r="AE20" s="95">
        <v>0</v>
      </c>
      <c r="AF20" s="95">
        <v>0</v>
      </c>
      <c r="AG20" s="95">
        <v>0</v>
      </c>
      <c r="AH20" s="96">
        <v>0</v>
      </c>
      <c r="AI20" s="97">
        <v>15</v>
      </c>
      <c r="AJ20" s="97">
        <v>0</v>
      </c>
      <c r="AK20" s="97">
        <v>0</v>
      </c>
      <c r="AL20" s="97">
        <v>0</v>
      </c>
      <c r="AM20" s="97">
        <v>0</v>
      </c>
      <c r="AN20" s="97">
        <v>0</v>
      </c>
      <c r="AO20" s="97">
        <v>0</v>
      </c>
      <c r="AP20" s="98">
        <f t="shared" si="5"/>
        <v>15</v>
      </c>
      <c r="AQ20" s="99">
        <f t="shared" si="6"/>
        <v>90000</v>
      </c>
      <c r="AR20" s="100" t="s">
        <v>13</v>
      </c>
      <c r="AS20" s="95"/>
      <c r="AT20" s="101">
        <f t="shared" si="7"/>
        <v>6451.0000000000009</v>
      </c>
      <c r="AU20" s="102">
        <f t="shared" si="8"/>
        <v>96451</v>
      </c>
      <c r="AV20" s="103" t="s">
        <v>13</v>
      </c>
      <c r="AW20" s="104" t="s">
        <v>128</v>
      </c>
      <c r="AX20" s="82" t="s">
        <v>13</v>
      </c>
      <c r="AY20" s="84" t="s">
        <v>13</v>
      </c>
      <c r="AZ20" s="105" t="s">
        <v>126</v>
      </c>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93</v>
      </c>
      <c r="DE20" t="s">
        <v>94</v>
      </c>
      <c r="DF20" t="s">
        <v>98</v>
      </c>
      <c r="DG20" s="109">
        <f t="shared" si="9"/>
        <v>0</v>
      </c>
      <c r="DH20" s="109">
        <f t="shared" si="10"/>
        <v>0</v>
      </c>
      <c r="DI20" s="109">
        <f t="shared" si="11"/>
        <v>6451.0000000000009</v>
      </c>
      <c r="DJ20" s="110">
        <f t="shared" si="12"/>
        <v>7.1677777777777785E-2</v>
      </c>
    </row>
    <row r="21" spans="1:114" customFormat="1" ht="14.25" x14ac:dyDescent="0.45">
      <c r="A21" s="80">
        <v>13</v>
      </c>
      <c r="B21" s="81"/>
      <c r="C21" s="81"/>
      <c r="D21" s="82"/>
      <c r="E21" s="82"/>
      <c r="F21" s="83"/>
      <c r="G21" s="84"/>
      <c r="H21" s="85"/>
      <c r="I21" s="86"/>
      <c r="J21" s="87"/>
      <c r="K21" s="87"/>
      <c r="L21" s="87"/>
      <c r="M21" s="87"/>
      <c r="N21" s="87"/>
      <c r="O21" s="86"/>
      <c r="P21" s="88"/>
      <c r="Q21" s="89"/>
      <c r="R21" s="89"/>
      <c r="S21" s="89"/>
      <c r="T21" s="89"/>
      <c r="U21" s="89"/>
      <c r="V21" s="89"/>
      <c r="W21" s="89"/>
      <c r="X21" s="90">
        <f t="shared" si="3"/>
        <v>0</v>
      </c>
      <c r="Y21" s="91">
        <f t="shared" si="4"/>
        <v>0</v>
      </c>
      <c r="Z21" s="92"/>
      <c r="AA21" s="82"/>
      <c r="AB21" s="93"/>
      <c r="AC21" s="94"/>
      <c r="AD21" s="95"/>
      <c r="AE21" s="95"/>
      <c r="AF21" s="95"/>
      <c r="AG21" s="95"/>
      <c r="AH21" s="96"/>
      <c r="AI21" s="97"/>
      <c r="AJ21" s="97"/>
      <c r="AK21" s="97"/>
      <c r="AL21" s="97"/>
      <c r="AM21" s="97"/>
      <c r="AN21" s="97"/>
      <c r="AO21" s="97"/>
      <c r="AP21" s="98">
        <f t="shared" si="5"/>
        <v>0</v>
      </c>
      <c r="AQ21" s="99">
        <f t="shared" si="6"/>
        <v>0</v>
      </c>
      <c r="AR21" s="100" t="s">
        <v>13</v>
      </c>
      <c r="AS21" s="95"/>
      <c r="AT21" s="101">
        <f t="shared" si="7"/>
        <v>0</v>
      </c>
      <c r="AU21" s="102">
        <f t="shared" si="8"/>
        <v>0</v>
      </c>
      <c r="AV21" s="103"/>
      <c r="AW21" s="104"/>
      <c r="AX21" s="82"/>
      <c r="AY21" s="84"/>
      <c r="AZ21" s="105"/>
      <c r="BA21" s="106"/>
      <c r="BB21" s="107"/>
      <c r="DD21" t="s">
        <v>93</v>
      </c>
      <c r="DE21" t="s">
        <v>94</v>
      </c>
      <c r="DF21" t="s">
        <v>98</v>
      </c>
      <c r="DG21" s="109">
        <f t="shared" si="9"/>
        <v>0</v>
      </c>
      <c r="DH21" s="109" t="e">
        <f t="shared" si="10"/>
        <v>#DIV/0!</v>
      </c>
      <c r="DI21" s="109" t="e">
        <f t="shared" si="11"/>
        <v>#DIV/0!</v>
      </c>
      <c r="DJ21" s="110">
        <f t="shared" si="12"/>
        <v>0</v>
      </c>
    </row>
    <row r="22" spans="1:114" customFormat="1" ht="14.25" x14ac:dyDescent="0.45">
      <c r="A22" s="80">
        <v>14</v>
      </c>
      <c r="B22" s="81"/>
      <c r="C22" s="81"/>
      <c r="D22" s="82"/>
      <c r="E22" s="82"/>
      <c r="F22" s="83"/>
      <c r="G22" s="84"/>
      <c r="H22" s="85"/>
      <c r="I22" s="86"/>
      <c r="J22" s="87"/>
      <c r="K22" s="87"/>
      <c r="L22" s="87"/>
      <c r="M22" s="87"/>
      <c r="N22" s="87"/>
      <c r="O22" s="86"/>
      <c r="P22" s="88"/>
      <c r="Q22" s="89"/>
      <c r="R22" s="89"/>
      <c r="S22" s="89"/>
      <c r="T22" s="89"/>
      <c r="U22" s="89"/>
      <c r="V22" s="89"/>
      <c r="W22" s="89"/>
      <c r="X22" s="90">
        <f t="shared" si="3"/>
        <v>0</v>
      </c>
      <c r="Y22" s="91">
        <f t="shared" si="4"/>
        <v>0</v>
      </c>
      <c r="Z22" s="92"/>
      <c r="AA22" s="82"/>
      <c r="AB22" s="93"/>
      <c r="AC22" s="94"/>
      <c r="AD22" s="95"/>
      <c r="AE22" s="95"/>
      <c r="AF22" s="95"/>
      <c r="AG22" s="95"/>
      <c r="AH22" s="96"/>
      <c r="AI22" s="97"/>
      <c r="AJ22" s="97"/>
      <c r="AK22" s="97"/>
      <c r="AL22" s="97"/>
      <c r="AM22" s="97"/>
      <c r="AN22" s="97"/>
      <c r="AO22" s="97"/>
      <c r="AP22" s="98">
        <f t="shared" si="5"/>
        <v>0</v>
      </c>
      <c r="AQ22" s="99">
        <f t="shared" si="6"/>
        <v>0</v>
      </c>
      <c r="AR22" s="100" t="s">
        <v>13</v>
      </c>
      <c r="AS22" s="95"/>
      <c r="AT22" s="101">
        <f t="shared" si="7"/>
        <v>0</v>
      </c>
      <c r="AU22" s="102">
        <f t="shared" si="8"/>
        <v>0</v>
      </c>
      <c r="AV22" s="103"/>
      <c r="AW22" s="104"/>
      <c r="AX22" s="82"/>
      <c r="AY22" s="84"/>
      <c r="AZ22" s="105"/>
      <c r="BA22" s="106"/>
      <c r="BB22" s="107"/>
      <c r="DD22" t="s">
        <v>93</v>
      </c>
      <c r="DE22" t="s">
        <v>94</v>
      </c>
      <c r="DF22" t="s">
        <v>98</v>
      </c>
      <c r="DG22" s="109">
        <f t="shared" si="9"/>
        <v>0</v>
      </c>
      <c r="DH22" s="109" t="e">
        <f t="shared" si="10"/>
        <v>#DIV/0!</v>
      </c>
      <c r="DI22" s="109" t="e">
        <f t="shared" si="11"/>
        <v>#DIV/0!</v>
      </c>
      <c r="DJ22" s="110">
        <f t="shared" si="12"/>
        <v>0</v>
      </c>
    </row>
    <row r="23" spans="1:114" customFormat="1" ht="14.25" x14ac:dyDescent="0.45">
      <c r="A23" s="80">
        <v>15</v>
      </c>
      <c r="B23" s="81"/>
      <c r="C23" s="81"/>
      <c r="D23" s="82"/>
      <c r="E23" s="82"/>
      <c r="F23" s="83"/>
      <c r="G23" s="84"/>
      <c r="H23" s="85"/>
      <c r="I23" s="86"/>
      <c r="J23" s="87"/>
      <c r="K23" s="87"/>
      <c r="L23" s="87"/>
      <c r="M23" s="87"/>
      <c r="N23" s="87"/>
      <c r="O23" s="86"/>
      <c r="P23" s="88"/>
      <c r="Q23" s="89"/>
      <c r="R23" s="89"/>
      <c r="S23" s="89"/>
      <c r="T23" s="89"/>
      <c r="U23" s="89"/>
      <c r="V23" s="89"/>
      <c r="W23" s="89"/>
      <c r="X23" s="90">
        <f t="shared" si="3"/>
        <v>0</v>
      </c>
      <c r="Y23" s="91">
        <f t="shared" si="4"/>
        <v>0</v>
      </c>
      <c r="Z23" s="92"/>
      <c r="AA23" s="82"/>
      <c r="AB23" s="93"/>
      <c r="AC23" s="94"/>
      <c r="AD23" s="95"/>
      <c r="AE23" s="95"/>
      <c r="AF23" s="95"/>
      <c r="AG23" s="95"/>
      <c r="AH23" s="96"/>
      <c r="AI23" s="97"/>
      <c r="AJ23" s="97"/>
      <c r="AK23" s="97"/>
      <c r="AL23" s="97"/>
      <c r="AM23" s="97"/>
      <c r="AN23" s="97"/>
      <c r="AO23" s="97"/>
      <c r="AP23" s="98">
        <f t="shared" si="5"/>
        <v>0</v>
      </c>
      <c r="AQ23" s="99">
        <f t="shared" si="6"/>
        <v>0</v>
      </c>
      <c r="AR23" s="100" t="s">
        <v>13</v>
      </c>
      <c r="AS23" s="95"/>
      <c r="AT23" s="101">
        <f t="shared" si="7"/>
        <v>0</v>
      </c>
      <c r="AU23" s="102">
        <f t="shared" si="8"/>
        <v>0</v>
      </c>
      <c r="AV23" s="103"/>
      <c r="AW23" s="104"/>
      <c r="AX23" s="82"/>
      <c r="AY23" s="84"/>
      <c r="AZ23" s="105"/>
      <c r="BA23" s="106"/>
      <c r="BB23" s="107"/>
      <c r="DD23" t="s">
        <v>93</v>
      </c>
      <c r="DE23" t="s">
        <v>94</v>
      </c>
      <c r="DF23" t="s">
        <v>98</v>
      </c>
      <c r="DG23" s="109">
        <f t="shared" si="9"/>
        <v>0</v>
      </c>
      <c r="DH23" s="109" t="e">
        <f t="shared" si="10"/>
        <v>#DIV/0!</v>
      </c>
      <c r="DI23" s="109" t="e">
        <f t="shared" si="11"/>
        <v>#DIV/0!</v>
      </c>
      <c r="DJ23" s="110">
        <f t="shared" si="12"/>
        <v>0</v>
      </c>
    </row>
    <row r="24" spans="1:114" customFormat="1" ht="14.25" x14ac:dyDescent="0.45">
      <c r="A24" s="80">
        <v>16</v>
      </c>
      <c r="B24" s="81"/>
      <c r="C24" s="81"/>
      <c r="D24" s="82"/>
      <c r="E24" s="82"/>
      <c r="F24" s="83"/>
      <c r="G24" s="84"/>
      <c r="H24" s="85"/>
      <c r="I24" s="86"/>
      <c r="J24" s="87"/>
      <c r="K24" s="87"/>
      <c r="L24" s="87"/>
      <c r="M24" s="87"/>
      <c r="N24" s="87"/>
      <c r="O24" s="86"/>
      <c r="P24" s="88"/>
      <c r="Q24" s="89"/>
      <c r="R24" s="89"/>
      <c r="S24" s="89"/>
      <c r="T24" s="89"/>
      <c r="U24" s="89"/>
      <c r="V24" s="89"/>
      <c r="W24" s="89"/>
      <c r="X24" s="90">
        <f t="shared" si="3"/>
        <v>0</v>
      </c>
      <c r="Y24" s="91">
        <f t="shared" si="4"/>
        <v>0</v>
      </c>
      <c r="Z24" s="92"/>
      <c r="AA24" s="82"/>
      <c r="AB24" s="93"/>
      <c r="AC24" s="94"/>
      <c r="AD24" s="95"/>
      <c r="AE24" s="95"/>
      <c r="AF24" s="95"/>
      <c r="AG24" s="95"/>
      <c r="AH24" s="96"/>
      <c r="AI24" s="97"/>
      <c r="AJ24" s="97"/>
      <c r="AK24" s="97"/>
      <c r="AL24" s="97"/>
      <c r="AM24" s="97"/>
      <c r="AN24" s="97"/>
      <c r="AO24" s="97"/>
      <c r="AP24" s="98">
        <f t="shared" si="5"/>
        <v>0</v>
      </c>
      <c r="AQ24" s="99">
        <f t="shared" si="6"/>
        <v>0</v>
      </c>
      <c r="AR24" s="100" t="s">
        <v>13</v>
      </c>
      <c r="AS24" s="95"/>
      <c r="AT24" s="101">
        <f t="shared" si="7"/>
        <v>0</v>
      </c>
      <c r="AU24" s="102">
        <f t="shared" si="8"/>
        <v>0</v>
      </c>
      <c r="AV24" s="103"/>
      <c r="AW24" s="104"/>
      <c r="AX24" s="82"/>
      <c r="AY24" s="84"/>
      <c r="AZ24" s="105"/>
      <c r="BA24" s="106"/>
      <c r="BB24" s="107"/>
      <c r="DD24" t="s">
        <v>93</v>
      </c>
      <c r="DE24" t="s">
        <v>94</v>
      </c>
      <c r="DF24" t="s">
        <v>98</v>
      </c>
      <c r="DG24" s="109">
        <f t="shared" si="9"/>
        <v>0</v>
      </c>
      <c r="DH24" s="109" t="e">
        <f t="shared" si="10"/>
        <v>#DIV/0!</v>
      </c>
      <c r="DI24" s="109" t="e">
        <f t="shared" si="11"/>
        <v>#DIV/0!</v>
      </c>
      <c r="DJ24" s="110">
        <f t="shared" si="12"/>
        <v>0</v>
      </c>
    </row>
    <row r="25" spans="1:114" customFormat="1" ht="14.25" x14ac:dyDescent="0.45">
      <c r="A25" s="80">
        <v>17</v>
      </c>
      <c r="B25" s="81"/>
      <c r="C25" s="81"/>
      <c r="D25" s="82"/>
      <c r="E25" s="82"/>
      <c r="F25" s="83"/>
      <c r="G25" s="84"/>
      <c r="H25" s="85"/>
      <c r="I25" s="86"/>
      <c r="J25" s="87"/>
      <c r="K25" s="87"/>
      <c r="L25" s="87"/>
      <c r="M25" s="87"/>
      <c r="N25" s="87"/>
      <c r="O25" s="86"/>
      <c r="P25" s="88"/>
      <c r="Q25" s="89"/>
      <c r="R25" s="89"/>
      <c r="S25" s="89"/>
      <c r="T25" s="89"/>
      <c r="U25" s="89"/>
      <c r="V25" s="89"/>
      <c r="W25" s="89"/>
      <c r="X25" s="90">
        <f t="shared" si="3"/>
        <v>0</v>
      </c>
      <c r="Y25" s="91">
        <f t="shared" si="4"/>
        <v>0</v>
      </c>
      <c r="Z25" s="92"/>
      <c r="AA25" s="82"/>
      <c r="AB25" s="93"/>
      <c r="AC25" s="94"/>
      <c r="AD25" s="95"/>
      <c r="AE25" s="95"/>
      <c r="AF25" s="95"/>
      <c r="AG25" s="95"/>
      <c r="AH25" s="96"/>
      <c r="AI25" s="97"/>
      <c r="AJ25" s="97"/>
      <c r="AK25" s="97"/>
      <c r="AL25" s="97"/>
      <c r="AM25" s="97"/>
      <c r="AN25" s="97"/>
      <c r="AO25" s="97"/>
      <c r="AP25" s="98">
        <f t="shared" si="5"/>
        <v>0</v>
      </c>
      <c r="AQ25" s="99">
        <f t="shared" si="6"/>
        <v>0</v>
      </c>
      <c r="AR25" s="100" t="s">
        <v>13</v>
      </c>
      <c r="AS25" s="95"/>
      <c r="AT25" s="101">
        <f t="shared" si="7"/>
        <v>0</v>
      </c>
      <c r="AU25" s="102">
        <f t="shared" si="8"/>
        <v>0</v>
      </c>
      <c r="AV25" s="103"/>
      <c r="AW25" s="104"/>
      <c r="AX25" s="82"/>
      <c r="AY25" s="84"/>
      <c r="AZ25" s="105"/>
      <c r="BA25" s="106"/>
      <c r="BB25" s="107"/>
      <c r="DD25" t="s">
        <v>93</v>
      </c>
      <c r="DE25" t="s">
        <v>94</v>
      </c>
      <c r="DF25" t="s">
        <v>98</v>
      </c>
      <c r="DG25" s="109">
        <f t="shared" si="9"/>
        <v>0</v>
      </c>
      <c r="DH25" s="109" t="e">
        <f t="shared" si="10"/>
        <v>#DIV/0!</v>
      </c>
      <c r="DI25" s="109" t="e">
        <f t="shared" si="11"/>
        <v>#DIV/0!</v>
      </c>
      <c r="DJ25" s="110">
        <f t="shared" si="12"/>
        <v>0</v>
      </c>
    </row>
    <row r="26" spans="1:114" customFormat="1" ht="14.25" x14ac:dyDescent="0.45">
      <c r="A26" s="80">
        <v>18</v>
      </c>
      <c r="B26" s="81"/>
      <c r="C26" s="81"/>
      <c r="D26" s="82"/>
      <c r="E26" s="82"/>
      <c r="F26" s="83"/>
      <c r="G26" s="84"/>
      <c r="H26" s="85"/>
      <c r="I26" s="86"/>
      <c r="J26" s="87"/>
      <c r="K26" s="87"/>
      <c r="L26" s="87"/>
      <c r="M26" s="87"/>
      <c r="N26" s="87"/>
      <c r="O26" s="86"/>
      <c r="P26" s="88"/>
      <c r="Q26" s="89"/>
      <c r="R26" s="89"/>
      <c r="S26" s="89"/>
      <c r="T26" s="89"/>
      <c r="U26" s="89"/>
      <c r="V26" s="89"/>
      <c r="W26" s="89"/>
      <c r="X26" s="90">
        <f t="shared" si="3"/>
        <v>0</v>
      </c>
      <c r="Y26" s="91">
        <f t="shared" si="4"/>
        <v>0</v>
      </c>
      <c r="Z26" s="92"/>
      <c r="AA26" s="82"/>
      <c r="AB26" s="93"/>
      <c r="AC26" s="94"/>
      <c r="AD26" s="95"/>
      <c r="AE26" s="95"/>
      <c r="AF26" s="95"/>
      <c r="AG26" s="95"/>
      <c r="AH26" s="96"/>
      <c r="AI26" s="97"/>
      <c r="AJ26" s="97"/>
      <c r="AK26" s="97"/>
      <c r="AL26" s="97"/>
      <c r="AM26" s="97"/>
      <c r="AN26" s="97"/>
      <c r="AO26" s="97"/>
      <c r="AP26" s="98">
        <f t="shared" si="5"/>
        <v>0</v>
      </c>
      <c r="AQ26" s="99">
        <f t="shared" si="6"/>
        <v>0</v>
      </c>
      <c r="AR26" s="100" t="s">
        <v>13</v>
      </c>
      <c r="AS26" s="95"/>
      <c r="AT26" s="101">
        <f t="shared" si="7"/>
        <v>0</v>
      </c>
      <c r="AU26" s="102">
        <f t="shared" si="8"/>
        <v>0</v>
      </c>
      <c r="AV26" s="103"/>
      <c r="AW26" s="104"/>
      <c r="AX26" s="82"/>
      <c r="AY26" s="84"/>
      <c r="AZ26" s="105"/>
      <c r="BA26" s="106"/>
      <c r="BB26" s="107"/>
      <c r="DD26" t="s">
        <v>93</v>
      </c>
      <c r="DE26" t="s">
        <v>94</v>
      </c>
      <c r="DF26" t="s">
        <v>98</v>
      </c>
      <c r="DG26" s="109">
        <f t="shared" si="9"/>
        <v>0</v>
      </c>
      <c r="DH26" s="109" t="e">
        <f t="shared" si="10"/>
        <v>#DIV/0!</v>
      </c>
      <c r="DI26" s="109" t="e">
        <f t="shared" si="11"/>
        <v>#DIV/0!</v>
      </c>
      <c r="DJ26" s="110">
        <f t="shared" si="12"/>
        <v>0</v>
      </c>
    </row>
    <row r="27" spans="1:114" customFormat="1" ht="14.25" x14ac:dyDescent="0.45">
      <c r="A27" s="80">
        <v>19</v>
      </c>
      <c r="B27" s="81"/>
      <c r="C27" s="81"/>
      <c r="D27" s="82"/>
      <c r="E27" s="82"/>
      <c r="F27" s="83"/>
      <c r="G27" s="84"/>
      <c r="H27" s="85"/>
      <c r="I27" s="86"/>
      <c r="J27" s="87"/>
      <c r="K27" s="87"/>
      <c r="L27" s="87"/>
      <c r="M27" s="87"/>
      <c r="N27" s="87"/>
      <c r="O27" s="86"/>
      <c r="P27" s="88"/>
      <c r="Q27" s="89"/>
      <c r="R27" s="89"/>
      <c r="S27" s="89"/>
      <c r="T27" s="89"/>
      <c r="U27" s="89"/>
      <c r="V27" s="89"/>
      <c r="W27" s="89"/>
      <c r="X27" s="90">
        <f t="shared" si="3"/>
        <v>0</v>
      </c>
      <c r="Y27" s="91">
        <f t="shared" si="4"/>
        <v>0</v>
      </c>
      <c r="Z27" s="92"/>
      <c r="AA27" s="82"/>
      <c r="AB27" s="93"/>
      <c r="AC27" s="94"/>
      <c r="AD27" s="95"/>
      <c r="AE27" s="95"/>
      <c r="AF27" s="95"/>
      <c r="AG27" s="95"/>
      <c r="AH27" s="96"/>
      <c r="AI27" s="97"/>
      <c r="AJ27" s="97"/>
      <c r="AK27" s="97"/>
      <c r="AL27" s="97"/>
      <c r="AM27" s="97"/>
      <c r="AN27" s="97"/>
      <c r="AO27" s="97"/>
      <c r="AP27" s="98">
        <f t="shared" si="5"/>
        <v>0</v>
      </c>
      <c r="AQ27" s="99">
        <f t="shared" si="6"/>
        <v>0</v>
      </c>
      <c r="AR27" s="100" t="s">
        <v>13</v>
      </c>
      <c r="AS27" s="95"/>
      <c r="AT27" s="101">
        <f t="shared" si="7"/>
        <v>0</v>
      </c>
      <c r="AU27" s="102">
        <f t="shared" si="8"/>
        <v>0</v>
      </c>
      <c r="AV27" s="103"/>
      <c r="AW27" s="104"/>
      <c r="AX27" s="82"/>
      <c r="AY27" s="84"/>
      <c r="AZ27" s="105"/>
      <c r="BA27" s="106"/>
      <c r="BB27" s="107"/>
      <c r="DD27" t="s">
        <v>93</v>
      </c>
      <c r="DE27" t="s">
        <v>94</v>
      </c>
      <c r="DF27" t="s">
        <v>98</v>
      </c>
      <c r="DG27" s="109">
        <f t="shared" si="9"/>
        <v>0</v>
      </c>
      <c r="DH27" s="109" t="e">
        <f t="shared" si="10"/>
        <v>#DIV/0!</v>
      </c>
      <c r="DI27" s="109" t="e">
        <f t="shared" si="11"/>
        <v>#DIV/0!</v>
      </c>
      <c r="DJ27" s="110">
        <f t="shared" si="12"/>
        <v>0</v>
      </c>
    </row>
    <row r="28" spans="1:114" customFormat="1" ht="14.25" x14ac:dyDescent="0.45">
      <c r="A28" s="80">
        <v>20</v>
      </c>
      <c r="B28" s="81"/>
      <c r="C28" s="81"/>
      <c r="D28" s="82"/>
      <c r="E28" s="82"/>
      <c r="F28" s="83"/>
      <c r="G28" s="84"/>
      <c r="H28" s="85"/>
      <c r="I28" s="86"/>
      <c r="J28" s="87"/>
      <c r="K28" s="87"/>
      <c r="L28" s="87"/>
      <c r="M28" s="87"/>
      <c r="N28" s="87"/>
      <c r="O28" s="86"/>
      <c r="P28" s="88"/>
      <c r="Q28" s="89"/>
      <c r="R28" s="89"/>
      <c r="S28" s="89"/>
      <c r="T28" s="89"/>
      <c r="U28" s="89"/>
      <c r="V28" s="89"/>
      <c r="W28" s="89"/>
      <c r="X28" s="90">
        <f t="shared" si="3"/>
        <v>0</v>
      </c>
      <c r="Y28" s="91">
        <f t="shared" si="4"/>
        <v>0</v>
      </c>
      <c r="Z28" s="92"/>
      <c r="AA28" s="82"/>
      <c r="AB28" s="93"/>
      <c r="AC28" s="94"/>
      <c r="AD28" s="95"/>
      <c r="AE28" s="95"/>
      <c r="AF28" s="95"/>
      <c r="AG28" s="95"/>
      <c r="AH28" s="96"/>
      <c r="AI28" s="97"/>
      <c r="AJ28" s="97"/>
      <c r="AK28" s="97"/>
      <c r="AL28" s="97"/>
      <c r="AM28" s="97"/>
      <c r="AN28" s="97"/>
      <c r="AO28" s="97"/>
      <c r="AP28" s="98">
        <f t="shared" si="5"/>
        <v>0</v>
      </c>
      <c r="AQ28" s="99">
        <f t="shared" si="6"/>
        <v>0</v>
      </c>
      <c r="AR28" s="100" t="s">
        <v>13</v>
      </c>
      <c r="AS28" s="95"/>
      <c r="AT28" s="101">
        <f t="shared" si="7"/>
        <v>0</v>
      </c>
      <c r="AU28" s="102">
        <f t="shared" si="8"/>
        <v>0</v>
      </c>
      <c r="AV28" s="103"/>
      <c r="AW28" s="104"/>
      <c r="AX28" s="82"/>
      <c r="AY28" s="84"/>
      <c r="AZ28" s="105"/>
      <c r="BA28" s="106"/>
      <c r="BB28" s="107"/>
      <c r="DD28" t="s">
        <v>93</v>
      </c>
      <c r="DE28" t="s">
        <v>94</v>
      </c>
      <c r="DF28" t="s">
        <v>98</v>
      </c>
      <c r="DG28" s="109">
        <f t="shared" si="9"/>
        <v>0</v>
      </c>
      <c r="DH28" s="109" t="e">
        <f t="shared" si="10"/>
        <v>#DIV/0!</v>
      </c>
      <c r="DI28" s="109" t="e">
        <f t="shared" si="11"/>
        <v>#DIV/0!</v>
      </c>
      <c r="DJ28" s="110">
        <f t="shared" si="12"/>
        <v>0</v>
      </c>
    </row>
    <row r="29" spans="1:114" customFormat="1" x14ac:dyDescent="0.25">
      <c r="A29" s="80">
        <v>21</v>
      </c>
      <c r="B29" s="81"/>
      <c r="C29" s="81"/>
      <c r="D29" s="82"/>
      <c r="E29" s="82"/>
      <c r="F29" s="83"/>
      <c r="G29" s="84"/>
      <c r="H29" s="85"/>
      <c r="I29" s="86"/>
      <c r="J29" s="87"/>
      <c r="K29" s="87"/>
      <c r="L29" s="87"/>
      <c r="M29" s="87"/>
      <c r="N29" s="87"/>
      <c r="O29" s="86"/>
      <c r="P29" s="88"/>
      <c r="Q29" s="89"/>
      <c r="R29" s="89"/>
      <c r="S29" s="89"/>
      <c r="T29" s="89"/>
      <c r="U29" s="89"/>
      <c r="V29" s="89"/>
      <c r="W29" s="89"/>
      <c r="X29" s="90">
        <f t="shared" si="3"/>
        <v>0</v>
      </c>
      <c r="Y29" s="91">
        <f t="shared" si="4"/>
        <v>0</v>
      </c>
      <c r="Z29" s="92"/>
      <c r="AA29" s="82"/>
      <c r="AB29" s="93"/>
      <c r="AC29" s="94"/>
      <c r="AD29" s="95"/>
      <c r="AE29" s="95"/>
      <c r="AF29" s="95"/>
      <c r="AG29" s="95"/>
      <c r="AH29" s="96"/>
      <c r="AI29" s="97"/>
      <c r="AJ29" s="97"/>
      <c r="AK29" s="97"/>
      <c r="AL29" s="97"/>
      <c r="AM29" s="97"/>
      <c r="AN29" s="97"/>
      <c r="AO29" s="97"/>
      <c r="AP29" s="98">
        <f t="shared" si="5"/>
        <v>0</v>
      </c>
      <c r="AQ29" s="99">
        <f t="shared" si="6"/>
        <v>0</v>
      </c>
      <c r="AR29" s="100" t="s">
        <v>13</v>
      </c>
      <c r="AS29" s="95"/>
      <c r="AT29" s="101">
        <f t="shared" si="7"/>
        <v>0</v>
      </c>
      <c r="AU29" s="102">
        <f t="shared" si="8"/>
        <v>0</v>
      </c>
      <c r="AV29" s="103"/>
      <c r="AW29" s="104"/>
      <c r="AX29" s="82"/>
      <c r="AY29" s="84"/>
      <c r="AZ29" s="105"/>
      <c r="BA29" s="106"/>
      <c r="BB29" s="107"/>
      <c r="DD29" t="s">
        <v>93</v>
      </c>
      <c r="DE29" t="s">
        <v>94</v>
      </c>
      <c r="DF29" t="s">
        <v>98</v>
      </c>
      <c r="DG29" s="109">
        <f t="shared" si="9"/>
        <v>0</v>
      </c>
      <c r="DH29" s="109" t="e">
        <f t="shared" si="10"/>
        <v>#DIV/0!</v>
      </c>
      <c r="DI29" s="109" t="e">
        <f t="shared" si="11"/>
        <v>#DIV/0!</v>
      </c>
      <c r="DJ29" s="110">
        <f t="shared" si="12"/>
        <v>0</v>
      </c>
    </row>
    <row r="30" spans="1:114" customFormat="1" x14ac:dyDescent="0.25">
      <c r="A30" s="80">
        <v>22</v>
      </c>
      <c r="B30" s="81"/>
      <c r="C30" s="81"/>
      <c r="D30" s="82"/>
      <c r="E30" s="82"/>
      <c r="F30" s="83"/>
      <c r="G30" s="84"/>
      <c r="H30" s="85"/>
      <c r="I30" s="86"/>
      <c r="J30" s="87"/>
      <c r="K30" s="87"/>
      <c r="L30" s="87"/>
      <c r="M30" s="87"/>
      <c r="N30" s="87"/>
      <c r="O30" s="86"/>
      <c r="P30" s="88"/>
      <c r="Q30" s="89"/>
      <c r="R30" s="89"/>
      <c r="S30" s="89"/>
      <c r="T30" s="89"/>
      <c r="U30" s="89"/>
      <c r="V30" s="89"/>
      <c r="W30" s="89"/>
      <c r="X30" s="90">
        <f t="shared" si="3"/>
        <v>0</v>
      </c>
      <c r="Y30" s="91">
        <f t="shared" si="4"/>
        <v>0</v>
      </c>
      <c r="Z30" s="92"/>
      <c r="AA30" s="82"/>
      <c r="AB30" s="93"/>
      <c r="AC30" s="94"/>
      <c r="AD30" s="95"/>
      <c r="AE30" s="95"/>
      <c r="AF30" s="95"/>
      <c r="AG30" s="95"/>
      <c r="AH30" s="96"/>
      <c r="AI30" s="97"/>
      <c r="AJ30" s="97"/>
      <c r="AK30" s="97"/>
      <c r="AL30" s="97"/>
      <c r="AM30" s="97"/>
      <c r="AN30" s="97"/>
      <c r="AO30" s="97"/>
      <c r="AP30" s="98">
        <f t="shared" si="5"/>
        <v>0</v>
      </c>
      <c r="AQ30" s="99">
        <f t="shared" si="6"/>
        <v>0</v>
      </c>
      <c r="AR30" s="100" t="s">
        <v>13</v>
      </c>
      <c r="AS30" s="95"/>
      <c r="AT30" s="101">
        <f t="shared" si="7"/>
        <v>0</v>
      </c>
      <c r="AU30" s="102">
        <f t="shared" si="8"/>
        <v>0</v>
      </c>
      <c r="AV30" s="103"/>
      <c r="AW30" s="104"/>
      <c r="AX30" s="82"/>
      <c r="AY30" s="84"/>
      <c r="AZ30" s="105"/>
      <c r="BA30" s="106"/>
      <c r="BB30" s="107"/>
      <c r="DD30" t="s">
        <v>93</v>
      </c>
      <c r="DE30" t="s">
        <v>94</v>
      </c>
      <c r="DF30" t="s">
        <v>98</v>
      </c>
      <c r="DG30" s="109">
        <f t="shared" si="9"/>
        <v>0</v>
      </c>
      <c r="DH30" s="109" t="e">
        <f t="shared" si="10"/>
        <v>#DIV/0!</v>
      </c>
      <c r="DI30" s="109" t="e">
        <f t="shared" si="11"/>
        <v>#DIV/0!</v>
      </c>
      <c r="DJ30" s="110">
        <f t="shared" si="12"/>
        <v>0</v>
      </c>
    </row>
    <row r="31" spans="1:114" customFormat="1" x14ac:dyDescent="0.25">
      <c r="A31" s="80">
        <v>23</v>
      </c>
      <c r="B31" s="81"/>
      <c r="C31" s="81"/>
      <c r="D31" s="82"/>
      <c r="E31" s="82"/>
      <c r="F31" s="83"/>
      <c r="G31" s="84"/>
      <c r="H31" s="85"/>
      <c r="I31" s="86"/>
      <c r="J31" s="87"/>
      <c r="K31" s="87"/>
      <c r="L31" s="87"/>
      <c r="M31" s="87"/>
      <c r="N31" s="87"/>
      <c r="O31" s="86"/>
      <c r="P31" s="88"/>
      <c r="Q31" s="89"/>
      <c r="R31" s="89"/>
      <c r="S31" s="89"/>
      <c r="T31" s="89"/>
      <c r="U31" s="89"/>
      <c r="V31" s="89"/>
      <c r="W31" s="89"/>
      <c r="X31" s="90">
        <f t="shared" si="3"/>
        <v>0</v>
      </c>
      <c r="Y31" s="91">
        <f t="shared" si="4"/>
        <v>0</v>
      </c>
      <c r="Z31" s="92"/>
      <c r="AA31" s="82"/>
      <c r="AB31" s="93"/>
      <c r="AC31" s="94"/>
      <c r="AD31" s="95"/>
      <c r="AE31" s="95"/>
      <c r="AF31" s="95"/>
      <c r="AG31" s="95"/>
      <c r="AH31" s="96"/>
      <c r="AI31" s="97"/>
      <c r="AJ31" s="97"/>
      <c r="AK31" s="97"/>
      <c r="AL31" s="97"/>
      <c r="AM31" s="97"/>
      <c r="AN31" s="97"/>
      <c r="AO31" s="97"/>
      <c r="AP31" s="98">
        <f t="shared" si="5"/>
        <v>0</v>
      </c>
      <c r="AQ31" s="99">
        <f t="shared" si="6"/>
        <v>0</v>
      </c>
      <c r="AR31" s="100" t="s">
        <v>13</v>
      </c>
      <c r="AS31" s="95"/>
      <c r="AT31" s="101">
        <f t="shared" si="7"/>
        <v>0</v>
      </c>
      <c r="AU31" s="102">
        <f t="shared" si="8"/>
        <v>0</v>
      </c>
      <c r="AV31" s="103"/>
      <c r="AW31" s="104"/>
      <c r="AX31" s="82"/>
      <c r="AY31" s="84"/>
      <c r="AZ31" s="105"/>
      <c r="BA31" s="106"/>
      <c r="BB31" s="107"/>
      <c r="DD31" t="s">
        <v>93</v>
      </c>
      <c r="DE31" t="s">
        <v>94</v>
      </c>
      <c r="DF31" t="s">
        <v>98</v>
      </c>
      <c r="DG31" s="109">
        <f t="shared" si="9"/>
        <v>0</v>
      </c>
      <c r="DH31" s="109" t="e">
        <f t="shared" si="10"/>
        <v>#DIV/0!</v>
      </c>
      <c r="DI31" s="109" t="e">
        <f t="shared" si="11"/>
        <v>#DIV/0!</v>
      </c>
      <c r="DJ31" s="110">
        <f t="shared" si="12"/>
        <v>0</v>
      </c>
    </row>
    <row r="32" spans="1:114" customFormat="1" x14ac:dyDescent="0.25">
      <c r="A32" s="80">
        <v>24</v>
      </c>
      <c r="B32" s="81"/>
      <c r="C32" s="81"/>
      <c r="D32" s="82"/>
      <c r="E32" s="82"/>
      <c r="F32" s="83"/>
      <c r="G32" s="84"/>
      <c r="H32" s="85"/>
      <c r="I32" s="86"/>
      <c r="J32" s="87"/>
      <c r="K32" s="87"/>
      <c r="L32" s="87"/>
      <c r="M32" s="87"/>
      <c r="N32" s="87"/>
      <c r="O32" s="86"/>
      <c r="P32" s="88"/>
      <c r="Q32" s="89"/>
      <c r="R32" s="89"/>
      <c r="S32" s="89"/>
      <c r="T32" s="89"/>
      <c r="U32" s="89"/>
      <c r="V32" s="89"/>
      <c r="W32" s="89"/>
      <c r="X32" s="90">
        <f t="shared" si="3"/>
        <v>0</v>
      </c>
      <c r="Y32" s="91">
        <f t="shared" si="4"/>
        <v>0</v>
      </c>
      <c r="Z32" s="92"/>
      <c r="AA32" s="82"/>
      <c r="AB32" s="93"/>
      <c r="AC32" s="94"/>
      <c r="AD32" s="95"/>
      <c r="AE32" s="95"/>
      <c r="AF32" s="95"/>
      <c r="AG32" s="95"/>
      <c r="AH32" s="96"/>
      <c r="AI32" s="97"/>
      <c r="AJ32" s="97"/>
      <c r="AK32" s="97"/>
      <c r="AL32" s="97"/>
      <c r="AM32" s="97"/>
      <c r="AN32" s="97"/>
      <c r="AO32" s="97"/>
      <c r="AP32" s="98">
        <f t="shared" si="5"/>
        <v>0</v>
      </c>
      <c r="AQ32" s="99">
        <f t="shared" si="6"/>
        <v>0</v>
      </c>
      <c r="AR32" s="100" t="s">
        <v>13</v>
      </c>
      <c r="AS32" s="95"/>
      <c r="AT32" s="101">
        <f t="shared" si="7"/>
        <v>0</v>
      </c>
      <c r="AU32" s="102">
        <f t="shared" si="8"/>
        <v>0</v>
      </c>
      <c r="AV32" s="103"/>
      <c r="AW32" s="104"/>
      <c r="AX32" s="82"/>
      <c r="AY32" s="84"/>
      <c r="AZ32" s="105"/>
      <c r="BA32" s="106"/>
      <c r="BB32" s="107"/>
      <c r="DD32" t="s">
        <v>93</v>
      </c>
      <c r="DE32" t="s">
        <v>94</v>
      </c>
      <c r="DF32" t="s">
        <v>98</v>
      </c>
      <c r="DG32" s="109">
        <f t="shared" si="9"/>
        <v>0</v>
      </c>
      <c r="DH32" s="109" t="e">
        <f t="shared" si="10"/>
        <v>#DIV/0!</v>
      </c>
      <c r="DI32" s="109" t="e">
        <f t="shared" si="11"/>
        <v>#DIV/0!</v>
      </c>
      <c r="DJ32" s="110">
        <f t="shared" si="12"/>
        <v>0</v>
      </c>
    </row>
  </sheetData>
  <sheetProtection password="DE76" sheet="1" formatCells="0" formatRows="0" autoFilter="0"/>
  <autoFilter ref="A8:BB8" xr:uid="{00000000-0009-0000-0000-000000000000}"/>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32">
    <cfRule type="expression" dxfId="9" priority="8">
      <formula>AND($AY9="Yes", $AZ9="")</formula>
    </cfRule>
  </conditionalFormatting>
  <conditionalFormatting sqref="AR9:AR32">
    <cfRule type="cellIs" dxfId="8" priority="5" operator="equal">
      <formula>"Yes"</formula>
    </cfRule>
    <cfRule type="cellIs" dxfId="7" priority="6" operator="equal">
      <formula>"Yes"</formula>
    </cfRule>
    <cfRule type="cellIs" dxfId="6" priority="7" operator="equal">
      <formula>"Yes"</formula>
    </cfRule>
  </conditionalFormatting>
  <conditionalFormatting sqref="F9:F32">
    <cfRule type="expression" dxfId="5" priority="4">
      <formula>OR($F9&gt;43100,AND($F9&lt;42736,$F9&lt;&gt;""))</formula>
    </cfRule>
  </conditionalFormatting>
  <conditionalFormatting sqref="AT9:AT32">
    <cfRule type="expression" dxfId="4" priority="3">
      <formula>AND($G9="",$D9&lt;&gt;"")</formula>
    </cfRule>
  </conditionalFormatting>
  <conditionalFormatting sqref="AA9:AA32">
    <cfRule type="expression" dxfId="3" priority="9">
      <formula>AND($G9="CoC", $AA9="Yes")</formula>
    </cfRule>
    <cfRule type="expression" priority="11" stopIfTrue="1">
      <formula>AND($G9="CoC", $AA9="Yes")</formula>
    </cfRule>
  </conditionalFormatting>
  <conditionalFormatting sqref="AU9:AU32">
    <cfRule type="expression" dxfId="2" priority="10">
      <formula>IF(AND($G9="CoC"),($AU9&gt;SUM($J9:$O9)))</formula>
    </cfRule>
  </conditionalFormatting>
  <conditionalFormatting sqref="E9:E32">
    <cfRule type="expression" dxfId="1" priority="2">
      <formula>AND($G9&lt;&gt;"",ISBLANK($E9))</formula>
    </cfRule>
  </conditionalFormatting>
  <conditionalFormatting sqref="G9:G32">
    <cfRule type="expression" dxfId="0" priority="1">
      <formula>AND(ISBLANK($G9),$D9:$E9&lt;&gt;"")</formula>
    </cfRule>
  </conditionalFormatting>
  <dataValidations count="12">
    <dataValidation allowBlank="1" showInputMessage="1" showErrorMessage="1" prompt="Formula is protected. " sqref="X3:Y3" xr:uid="{00000000-0002-0000-0000-000000000000}"/>
    <dataValidation type="list" allowBlank="1" showErrorMessage="1" prompt="Select Yes or No " sqref="I3 AY9:AY32" xr:uid="{00000000-0002-0000-0000-000001000000}">
      <formula1>"Yes, No"</formula1>
    </dataValidation>
    <dataValidation allowBlank="1" showErrorMessage="1" sqref="DE8:DJ8 B8:AV8" xr:uid="{00000000-0002-0000-0000-000002000000}"/>
    <dataValidation allowBlank="1" showInputMessage="1" showErrorMessage="1" prompt="Do not enter any data or text into this field" sqref="X4" xr:uid="{00000000-0002-0000-0000-000003000000}"/>
    <dataValidation type="whole" operator="lessThanOrEqual" allowBlank="1" showInputMessage="1" showErrorMessage="1" error="You cannot request more than 10% of the sum of your Budget Line Items for Admin Costs." sqref="AS9:AS32" xr:uid="{00000000-0002-0000-0000-000004000000}">
      <formula1>$AQ9*0.1</formula1>
    </dataValidation>
    <dataValidation type="list" allowBlank="1" showInputMessage="1" showErrorMessage="1" sqref="G9:G32" xr:uid="{00000000-0002-0000-0000-000005000000}">
      <formula1>"SHP, S+C, CoC"</formula1>
    </dataValidation>
    <dataValidation type="list" allowBlank="1" showInputMessage="1" showErrorMessage="1" sqref="AA9:AA32 AR9:AR32" xr:uid="{00000000-0002-0000-0000-000006000000}">
      <formula1>"Yes, No"</formula1>
    </dataValidation>
    <dataValidation type="list" allowBlank="1" showInputMessage="1" showErrorMessage="1" sqref="H9:H32" xr:uid="{00000000-0002-0000-0000-000007000000}">
      <formula1>"PH, TH, SSO, HMIS, SH, TRA, SRA, PRA, S+C/SRO"</formula1>
    </dataValidation>
    <dataValidation type="list" allowBlank="1" showInputMessage="1" showErrorMessage="1" sqref="AV9:AV32 Z9:Z32" xr:uid="{00000000-0002-0000-0000-000008000000}">
      <formula1>"Yes, No, N/A"</formula1>
    </dataValidation>
    <dataValidation type="list" allowBlank="1" showInputMessage="1" showErrorMessage="1" sqref="AB9:AB32" xr:uid="{00000000-0002-0000-0000-000009000000}">
      <formula1>"FMR, Actual, N/A"</formula1>
    </dataValidation>
    <dataValidation type="list" allowBlank="1" showErrorMessage="1" prompt="Select Yes or No " sqref="AX9:AX32" xr:uid="{00000000-0002-0000-0000-00000A000000}">
      <formula1>"Yes, No, N/A"</formula1>
    </dataValidation>
    <dataValidation type="list" allowBlank="1" showErrorMessage="1" prompt="Select a project type" sqref="AW9:AW32" xr:uid="{00000000-0002-0000-0000-00000B000000}">
      <formula1>"Leasing, Rental Assistance-TRA, Rental Assistance-SRA, Rental Assistance-PRA, Leasing and Rental Assistance, N/A"</formula1>
    </dataValidation>
  </dataValidations>
  <pageMargins left="0.1" right="0.1" top="0.25" bottom="0.25" header="0.3" footer="0.3"/>
  <pageSetup paperSize="5" scale="44"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56"/>
  <sheetViews>
    <sheetView workbookViewId="0">
      <selection activeCell="F4" sqref="F4"/>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45">
      <c r="B1" s="56"/>
      <c r="C1" s="57"/>
      <c r="D1" s="162" t="s">
        <v>42</v>
      </c>
      <c r="E1" s="162"/>
      <c r="F1" s="162"/>
      <c r="G1" s="162"/>
      <c r="H1" s="162"/>
      <c r="I1" s="57"/>
      <c r="J1" s="56"/>
    </row>
    <row r="2" spans="1:11" ht="15" x14ac:dyDescent="0.45">
      <c r="B2" s="56"/>
      <c r="C2" s="57"/>
      <c r="D2" s="59"/>
      <c r="E2" s="59"/>
      <c r="F2" s="59"/>
      <c r="G2" s="59"/>
      <c r="H2" s="59"/>
      <c r="I2" s="57"/>
      <c r="J2" s="56"/>
    </row>
    <row r="3" spans="1:11" ht="13.15" thickBot="1" x14ac:dyDescent="0.5">
      <c r="B3" s="56"/>
      <c r="C3" s="57"/>
      <c r="D3" s="163" t="s">
        <v>86</v>
      </c>
      <c r="E3" s="163"/>
      <c r="F3" s="163"/>
      <c r="G3" s="163"/>
      <c r="H3" s="163"/>
      <c r="I3" s="60"/>
      <c r="J3" s="60"/>
    </row>
    <row r="4" spans="1:11" ht="13.5" thickBot="1" x14ac:dyDescent="0.5">
      <c r="B4" s="60"/>
      <c r="C4" s="57"/>
      <c r="D4" s="56"/>
      <c r="E4" s="57"/>
      <c r="F4" s="61" t="s">
        <v>85</v>
      </c>
      <c r="G4" s="57"/>
      <c r="H4" s="56"/>
      <c r="I4" s="57"/>
      <c r="J4" s="56"/>
    </row>
    <row r="5" spans="1:11" ht="13.5" thickBot="1" x14ac:dyDescent="0.5">
      <c r="B5" s="50" t="s">
        <v>43</v>
      </c>
      <c r="D5" s="164"/>
      <c r="E5" s="165"/>
      <c r="F5" s="165"/>
      <c r="G5" s="165"/>
      <c r="H5" s="166"/>
      <c r="I5" s="57"/>
      <c r="J5" s="56"/>
    </row>
    <row r="6" spans="1:11" ht="13.5" thickBot="1" x14ac:dyDescent="0.5">
      <c r="B6" s="50" t="s">
        <v>44</v>
      </c>
      <c r="D6" s="164"/>
      <c r="E6" s="165"/>
      <c r="F6" s="165"/>
      <c r="G6" s="165"/>
      <c r="H6" s="166"/>
      <c r="I6" s="57"/>
      <c r="J6" s="56"/>
    </row>
    <row r="7" spans="1:11" ht="13.5" thickBot="1" x14ac:dyDescent="0.5">
      <c r="B7" s="50" t="s">
        <v>64</v>
      </c>
      <c r="D7" s="62">
        <f>SUM(J30,J55,J80,J105,J130,J155,J180,J205,J230,J255)</f>
        <v>0</v>
      </c>
      <c r="E7" s="57"/>
      <c r="F7" s="63"/>
      <c r="G7" s="57"/>
      <c r="H7" s="56"/>
      <c r="I7" s="57"/>
      <c r="J7" s="56"/>
    </row>
    <row r="8" spans="1:11" x14ac:dyDescent="0.45">
      <c r="B8" s="60"/>
      <c r="C8" s="57"/>
      <c r="D8" s="56"/>
      <c r="E8" s="57"/>
      <c r="F8" s="60"/>
      <c r="G8" s="57"/>
      <c r="H8" s="56"/>
      <c r="I8" s="57"/>
      <c r="J8" s="56"/>
    </row>
    <row r="9" spans="1:11" ht="3.95" customHeight="1" thickBot="1" x14ac:dyDescent="0.5">
      <c r="A9" s="64"/>
      <c r="B9" s="65"/>
      <c r="C9" s="66"/>
      <c r="D9" s="66"/>
      <c r="E9" s="66"/>
      <c r="F9" s="66"/>
      <c r="G9" s="66"/>
      <c r="H9" s="66"/>
      <c r="I9" s="66"/>
      <c r="J9" s="66"/>
      <c r="K9" s="66"/>
    </row>
    <row r="10" spans="1:11" ht="13.5" thickBot="1" x14ac:dyDescent="0.5">
      <c r="A10" s="64"/>
      <c r="B10" s="50" t="s">
        <v>45</v>
      </c>
      <c r="C10" s="67"/>
      <c r="D10" s="159"/>
      <c r="E10" s="160"/>
      <c r="F10" s="160"/>
      <c r="G10" s="160"/>
      <c r="H10" s="161"/>
      <c r="I10" s="57"/>
      <c r="J10" s="56"/>
      <c r="K10" s="68"/>
    </row>
    <row r="11" spans="1:11" ht="13.15" thickBot="1" x14ac:dyDescent="0.5">
      <c r="A11" s="64"/>
      <c r="B11" s="56"/>
      <c r="C11" s="57"/>
      <c r="D11" s="56"/>
      <c r="E11" s="57"/>
      <c r="F11" s="56"/>
      <c r="G11" s="57"/>
      <c r="H11" s="56"/>
      <c r="I11" s="57"/>
      <c r="J11" s="56"/>
      <c r="K11" s="66"/>
    </row>
    <row r="12" spans="1:11" ht="13.5" thickBot="1" x14ac:dyDescent="0.5">
      <c r="A12" s="64"/>
      <c r="B12" s="50" t="s">
        <v>46</v>
      </c>
      <c r="C12" s="17"/>
      <c r="D12" s="50" t="s">
        <v>47</v>
      </c>
      <c r="E12" s="17"/>
      <c r="F12" s="50" t="s">
        <v>67</v>
      </c>
      <c r="G12" s="17"/>
      <c r="H12" s="50" t="s">
        <v>48</v>
      </c>
      <c r="I12" s="17"/>
      <c r="J12" s="50" t="s">
        <v>49</v>
      </c>
      <c r="K12" s="18"/>
    </row>
    <row r="13" spans="1:11" ht="12.75" customHeight="1" x14ac:dyDescent="0.45">
      <c r="A13" s="64"/>
      <c r="B13" s="69"/>
      <c r="C13" s="69"/>
      <c r="D13" s="69"/>
      <c r="E13" s="69"/>
      <c r="F13" s="69"/>
      <c r="G13" s="69"/>
      <c r="H13" s="69"/>
      <c r="I13" s="69"/>
      <c r="J13" s="69"/>
      <c r="K13" s="66"/>
    </row>
    <row r="14" spans="1:11" x14ac:dyDescent="0.45">
      <c r="A14" s="64"/>
      <c r="B14" s="70" t="s">
        <v>50</v>
      </c>
      <c r="C14" s="71"/>
      <c r="D14" s="72"/>
      <c r="E14" s="71" t="s">
        <v>51</v>
      </c>
      <c r="F14" s="73"/>
      <c r="G14" s="71" t="s">
        <v>51</v>
      </c>
      <c r="H14" s="74">
        <v>12</v>
      </c>
      <c r="I14" s="71" t="s">
        <v>52</v>
      </c>
      <c r="J14" s="75">
        <f>(D14*F14*H14)</f>
        <v>0</v>
      </c>
      <c r="K14" s="68"/>
    </row>
    <row r="15" spans="1:11" ht="12.75" customHeight="1" x14ac:dyDescent="0.45">
      <c r="A15" s="64"/>
      <c r="B15" s="76"/>
      <c r="C15" s="69"/>
      <c r="D15" s="69"/>
      <c r="E15" s="69"/>
      <c r="F15" s="69"/>
      <c r="G15" s="69"/>
      <c r="H15" s="69"/>
      <c r="I15" s="69"/>
      <c r="J15" s="69"/>
      <c r="K15" s="66"/>
    </row>
    <row r="16" spans="1:11" x14ac:dyDescent="0.45">
      <c r="A16" s="64"/>
      <c r="B16" s="70" t="s">
        <v>53</v>
      </c>
      <c r="C16" s="71"/>
      <c r="D16" s="72"/>
      <c r="E16" s="71" t="s">
        <v>51</v>
      </c>
      <c r="F16" s="73"/>
      <c r="G16" s="71" t="s">
        <v>51</v>
      </c>
      <c r="H16" s="74">
        <v>12</v>
      </c>
      <c r="I16" s="71" t="s">
        <v>52</v>
      </c>
      <c r="J16" s="75">
        <f>(D16*F16*H16)</f>
        <v>0</v>
      </c>
      <c r="K16" s="68"/>
    </row>
    <row r="17" spans="1:11" x14ac:dyDescent="0.45">
      <c r="A17" s="64"/>
      <c r="B17" s="76"/>
      <c r="C17" s="69"/>
      <c r="D17" s="69"/>
      <c r="E17" s="69"/>
      <c r="F17" s="69"/>
      <c r="G17" s="69"/>
      <c r="H17" s="69"/>
      <c r="I17" s="69"/>
      <c r="J17" s="69"/>
      <c r="K17" s="66"/>
    </row>
    <row r="18" spans="1:11" x14ac:dyDescent="0.45">
      <c r="A18" s="64"/>
      <c r="B18" s="70" t="s">
        <v>54</v>
      </c>
      <c r="C18" s="71"/>
      <c r="D18" s="72"/>
      <c r="E18" s="71" t="s">
        <v>51</v>
      </c>
      <c r="F18" s="73"/>
      <c r="G18" s="71" t="s">
        <v>51</v>
      </c>
      <c r="H18" s="74">
        <v>12</v>
      </c>
      <c r="I18" s="71" t="s">
        <v>52</v>
      </c>
      <c r="J18" s="75">
        <f>(D18*F18*H18)</f>
        <v>0</v>
      </c>
      <c r="K18" s="68"/>
    </row>
    <row r="19" spans="1:11" x14ac:dyDescent="0.45">
      <c r="A19" s="64"/>
      <c r="B19" s="76"/>
      <c r="C19" s="69"/>
      <c r="D19" s="69"/>
      <c r="E19" s="69"/>
      <c r="F19" s="69"/>
      <c r="G19" s="69"/>
      <c r="H19" s="69"/>
      <c r="I19" s="69"/>
      <c r="J19" s="69"/>
      <c r="K19" s="66"/>
    </row>
    <row r="20" spans="1:11" x14ac:dyDescent="0.45">
      <c r="A20" s="64"/>
      <c r="B20" s="70" t="s">
        <v>55</v>
      </c>
      <c r="C20" s="71"/>
      <c r="D20" s="72"/>
      <c r="E20" s="71" t="s">
        <v>51</v>
      </c>
      <c r="F20" s="73"/>
      <c r="G20" s="71" t="s">
        <v>51</v>
      </c>
      <c r="H20" s="74">
        <v>12</v>
      </c>
      <c r="I20" s="71" t="s">
        <v>52</v>
      </c>
      <c r="J20" s="75">
        <f>(D20*F20*H20)</f>
        <v>0</v>
      </c>
      <c r="K20" s="68"/>
    </row>
    <row r="21" spans="1:11" x14ac:dyDescent="0.45">
      <c r="A21" s="64"/>
      <c r="B21" s="76"/>
      <c r="C21" s="69"/>
      <c r="D21" s="69"/>
      <c r="E21" s="69"/>
      <c r="F21" s="69"/>
      <c r="G21" s="69"/>
      <c r="H21" s="69"/>
      <c r="I21" s="69"/>
      <c r="J21" s="69"/>
      <c r="K21" s="66"/>
    </row>
    <row r="22" spans="1:11" x14ac:dyDescent="0.45">
      <c r="A22" s="64"/>
      <c r="B22" s="70" t="s">
        <v>56</v>
      </c>
      <c r="C22" s="71"/>
      <c r="D22" s="72"/>
      <c r="E22" s="71" t="s">
        <v>51</v>
      </c>
      <c r="F22" s="73"/>
      <c r="G22" s="71" t="s">
        <v>51</v>
      </c>
      <c r="H22" s="74">
        <v>12</v>
      </c>
      <c r="I22" s="71" t="s">
        <v>52</v>
      </c>
      <c r="J22" s="75">
        <f>(D22*F22*H22)</f>
        <v>0</v>
      </c>
      <c r="K22" s="68"/>
    </row>
    <row r="23" spans="1:11" x14ac:dyDescent="0.45">
      <c r="A23" s="64"/>
      <c r="B23" s="76"/>
      <c r="C23" s="69"/>
      <c r="D23" s="69"/>
      <c r="E23" s="69"/>
      <c r="F23" s="69"/>
      <c r="G23" s="69"/>
      <c r="H23" s="69"/>
      <c r="I23" s="69"/>
      <c r="J23" s="69"/>
      <c r="K23" s="66"/>
    </row>
    <row r="24" spans="1:11" x14ac:dyDescent="0.45">
      <c r="A24" s="64"/>
      <c r="B24" s="70" t="s">
        <v>57</v>
      </c>
      <c r="C24" s="71"/>
      <c r="D24" s="72"/>
      <c r="E24" s="71" t="s">
        <v>51</v>
      </c>
      <c r="F24" s="73"/>
      <c r="G24" s="71" t="s">
        <v>51</v>
      </c>
      <c r="H24" s="74">
        <v>12</v>
      </c>
      <c r="I24" s="71" t="s">
        <v>52</v>
      </c>
      <c r="J24" s="75">
        <f>(D24*F24*H24)</f>
        <v>0</v>
      </c>
      <c r="K24" s="68"/>
    </row>
    <row r="25" spans="1:11" x14ac:dyDescent="0.45">
      <c r="A25" s="64"/>
      <c r="B25" s="76"/>
      <c r="C25" s="69"/>
      <c r="D25" s="69"/>
      <c r="E25" s="69"/>
      <c r="F25" s="69"/>
      <c r="G25" s="69"/>
      <c r="H25" s="69"/>
      <c r="I25" s="69"/>
      <c r="J25" s="69"/>
      <c r="K25" s="66"/>
    </row>
    <row r="26" spans="1:11" x14ac:dyDescent="0.45">
      <c r="A26" s="64"/>
      <c r="B26" s="70" t="s">
        <v>58</v>
      </c>
      <c r="C26" s="71"/>
      <c r="D26" s="72"/>
      <c r="E26" s="71" t="s">
        <v>51</v>
      </c>
      <c r="F26" s="73"/>
      <c r="G26" s="71" t="s">
        <v>51</v>
      </c>
      <c r="H26" s="74">
        <v>12</v>
      </c>
      <c r="I26" s="71" t="s">
        <v>52</v>
      </c>
      <c r="J26" s="75">
        <f>(D26*F26*H26)</f>
        <v>0</v>
      </c>
      <c r="K26" s="68"/>
    </row>
    <row r="27" spans="1:11" x14ac:dyDescent="0.45">
      <c r="A27" s="64"/>
      <c r="B27" s="76"/>
      <c r="C27" s="69"/>
      <c r="D27" s="69"/>
      <c r="E27" s="69"/>
      <c r="F27" s="69"/>
      <c r="G27" s="69"/>
      <c r="H27" s="69"/>
      <c r="I27" s="69"/>
      <c r="J27" s="69"/>
      <c r="K27" s="66"/>
    </row>
    <row r="28" spans="1:11" x14ac:dyDescent="0.25">
      <c r="A28" s="64"/>
      <c r="B28" s="70" t="s">
        <v>59</v>
      </c>
      <c r="C28" s="71"/>
      <c r="D28" s="72"/>
      <c r="E28" s="71" t="s">
        <v>51</v>
      </c>
      <c r="F28" s="73"/>
      <c r="G28" s="71" t="s">
        <v>51</v>
      </c>
      <c r="H28" s="74">
        <v>12</v>
      </c>
      <c r="I28" s="71" t="s">
        <v>52</v>
      </c>
      <c r="J28" s="75">
        <f>(D28*F28*H28)</f>
        <v>0</v>
      </c>
      <c r="K28" s="68"/>
    </row>
    <row r="29" spans="1:11" ht="13.5" thickBot="1" x14ac:dyDescent="0.3">
      <c r="A29" s="64"/>
      <c r="B29" s="69"/>
      <c r="C29" s="69"/>
      <c r="D29" s="69"/>
      <c r="E29" s="69"/>
      <c r="F29" s="69"/>
      <c r="G29" s="69"/>
      <c r="H29" s="69"/>
      <c r="I29" s="69"/>
      <c r="J29" s="69"/>
      <c r="K29" s="66"/>
    </row>
    <row r="30" spans="1:11" ht="13.5" thickBot="1" x14ac:dyDescent="0.3">
      <c r="A30" s="64"/>
      <c r="B30" s="77" t="s">
        <v>60</v>
      </c>
      <c r="C30" s="69"/>
      <c r="D30" s="78">
        <f>SUM(D14,D16,D18,D20,D22,D24,D26,D28)</f>
        <v>0</v>
      </c>
      <c r="E30" s="69"/>
      <c r="F30" s="79"/>
      <c r="G30" s="69"/>
      <c r="H30" s="79"/>
      <c r="I30" s="71" t="s">
        <v>52</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45</v>
      </c>
      <c r="C35" s="67"/>
      <c r="D35" s="159"/>
      <c r="E35" s="160"/>
      <c r="F35" s="160"/>
      <c r="G35" s="160"/>
      <c r="H35" s="161"/>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46</v>
      </c>
      <c r="C37" s="17"/>
      <c r="D37" s="50" t="s">
        <v>47</v>
      </c>
      <c r="E37" s="17"/>
      <c r="F37" s="50" t="s">
        <v>67</v>
      </c>
      <c r="G37" s="17"/>
      <c r="H37" s="50" t="s">
        <v>48</v>
      </c>
      <c r="I37" s="17"/>
      <c r="J37" s="50" t="s">
        <v>49</v>
      </c>
      <c r="K37" s="18"/>
    </row>
    <row r="38" spans="1:11" x14ac:dyDescent="0.25">
      <c r="A38" s="64"/>
      <c r="B38" s="69"/>
      <c r="C38" s="69"/>
      <c r="D38" s="69"/>
      <c r="E38" s="69"/>
      <c r="F38" s="69"/>
      <c r="G38" s="69"/>
      <c r="H38" s="69"/>
      <c r="I38" s="69"/>
      <c r="J38" s="69"/>
      <c r="K38" s="66"/>
    </row>
    <row r="39" spans="1:11" x14ac:dyDescent="0.25">
      <c r="A39" s="64"/>
      <c r="B39" s="70" t="s">
        <v>50</v>
      </c>
      <c r="C39" s="71"/>
      <c r="D39" s="72"/>
      <c r="E39" s="71" t="s">
        <v>51</v>
      </c>
      <c r="F39" s="73"/>
      <c r="G39" s="71" t="s">
        <v>51</v>
      </c>
      <c r="H39" s="74">
        <v>12</v>
      </c>
      <c r="I39" s="71" t="s">
        <v>52</v>
      </c>
      <c r="J39" s="75">
        <f>(D39*F39*H39)</f>
        <v>0</v>
      </c>
      <c r="K39" s="68"/>
    </row>
    <row r="40" spans="1:11" x14ac:dyDescent="0.2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159"/>
      <c r="E60" s="160"/>
      <c r="F60" s="160"/>
      <c r="G60" s="160"/>
      <c r="H60" s="161"/>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159"/>
      <c r="E85" s="160"/>
      <c r="F85" s="160"/>
      <c r="G85" s="160"/>
      <c r="H85" s="161"/>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159"/>
      <c r="E110" s="160"/>
      <c r="F110" s="160"/>
      <c r="G110" s="160"/>
      <c r="H110" s="161"/>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159"/>
      <c r="E135" s="160"/>
      <c r="F135" s="160"/>
      <c r="G135" s="160"/>
      <c r="H135" s="161"/>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159"/>
      <c r="E160" s="160"/>
      <c r="F160" s="160"/>
      <c r="G160" s="160"/>
      <c r="H160" s="161"/>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159"/>
      <c r="E185" s="160"/>
      <c r="F185" s="160"/>
      <c r="G185" s="160"/>
      <c r="H185" s="161"/>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159"/>
      <c r="E210" s="160"/>
      <c r="F210" s="160"/>
      <c r="G210" s="160"/>
      <c r="H210" s="161"/>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159"/>
      <c r="E235" s="160"/>
      <c r="F235" s="160"/>
      <c r="G235" s="160"/>
      <c r="H235" s="161"/>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xr:uid="{00000000-0002-0000-0100-000000000000}">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xr:uid="{00000000-0002-0000-0100-000001000000}">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xr:uid="{00000000-0002-0000-0100-000002000000}"/>
  </dataValidations>
  <hyperlinks>
    <hyperlink ref="F4" r:id="rId1"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rdrat</cp:lastModifiedBy>
  <cp:lastPrinted>2014-06-04T18:54:03Z</cp:lastPrinted>
  <dcterms:created xsi:type="dcterms:W3CDTF">2013-08-20T18:49:13Z</dcterms:created>
  <dcterms:modified xsi:type="dcterms:W3CDTF">2018-01-23T18:21:13Z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1308106974</vt:i4>
  </property>
  <property fmtid="{D5CDD505-2E9C-101B-9397-08002B2CF9AE}" pid="3" name="_NewReviewCycle">
    <vt:lpwstr/>
  </property>
  <property fmtid="{D5CDD505-2E9C-101B-9397-08002B2CF9AE}" pid="4" name="_EmailSubject">
    <vt:lpwstr>FY 2016 NY-511 GIW Transmittal</vt:lpwstr>
  </property>
  <property fmtid="{D5CDD505-2E9C-101B-9397-08002B2CF9AE}" pid="5" name="_AuthorEmail">
    <vt:lpwstr>Robert.P.Waters@hud.gov</vt:lpwstr>
  </property>
  <property fmtid="{D5CDD505-2E9C-101B-9397-08002B2CF9AE}" pid="6" name="_AuthorEmailDisplayName">
    <vt:lpwstr>Waters, Robert P</vt:lpwstr>
  </property>
  <property fmtid="{D5CDD505-2E9C-101B-9397-08002B2CF9AE}" pid="7" name="_PreviousAdHocReviewCycleID">
    <vt:i4>48000400</vt:i4>
  </property>
  <property fmtid="{D5CDD505-2E9C-101B-9397-08002B2CF9AE}" pid="8" name="_ReviewingToolsShownOnce">
    <vt:lpwstr/>
  </property>
</Properties>
</file>